
<file path=[Content_Types].xml><?xml version="1.0" encoding="utf-8"?>
<Types xmlns="http://schemas.openxmlformats.org/package/2006/content-types">
  <Default Extension="vml" ContentType="application/vnd.openxmlformats-officedocument.vmlDrawing"/>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Storage/customStorage.xml" ContentType="application/vnd.wps-officedocument.customStorage+xml"/>
  <Override PartName="/xl/drawings/drawing1.xml" ContentType="application/vnd.openxmlformats-officedocument.drawing+xml"/>
  <Override PartName="/xl/drawings/drawing10.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9012" tabRatio="766" firstSheet="57" activeTab="57"/>
  </bookViews>
  <sheets>
    <sheet name="索引目录" sheetId="106" state="hidden" r:id="rId1"/>
    <sheet name="填表说明" sheetId="148" state="hidden" r:id="rId2"/>
    <sheet name="资产负债表" sheetId="147" state="hidden" r:id="rId3"/>
    <sheet name="汇总表" sheetId="1" state="hidden" r:id="rId4"/>
    <sheet name="分类汇总" sheetId="2" state="hidden" r:id="rId5"/>
    <sheet name="流动汇总" sheetId="3" state="hidden" r:id="rId6"/>
    <sheet name="货币资金汇总" sheetId="158" state="hidden" r:id="rId7"/>
    <sheet name="现金" sheetId="4" state="hidden" r:id="rId8"/>
    <sheet name="银行存款" sheetId="5" state="hidden" r:id="rId9"/>
    <sheet name="其他货币资金" sheetId="6" state="hidden" r:id="rId10"/>
    <sheet name="交易性金融资产汇总" sheetId="7" state="hidden" r:id="rId11"/>
    <sheet name="交易性-股票" sheetId="8" state="hidden" r:id="rId12"/>
    <sheet name="交易性-债券" sheetId="9" state="hidden" r:id="rId13"/>
    <sheet name="交易性-基金" sheetId="121" state="hidden" r:id="rId14"/>
    <sheet name="应收票据" sheetId="98" state="hidden" r:id="rId15"/>
    <sheet name="应收账款" sheetId="11" state="hidden" r:id="rId16"/>
    <sheet name="预付款项" sheetId="14" state="hidden" r:id="rId17"/>
    <sheet name="应收利息" sheetId="13" state="hidden" r:id="rId18"/>
    <sheet name="应收股利（利润）" sheetId="12" state="hidden" r:id="rId19"/>
    <sheet name="其他应收款" sheetId="16" state="hidden" r:id="rId20"/>
    <sheet name="存货汇总" sheetId="17" state="hidden" r:id="rId21"/>
    <sheet name="材料采购（在途物资）" sheetId="19" state="hidden" r:id="rId22"/>
    <sheet name="原材料" sheetId="18" state="hidden" r:id="rId23"/>
    <sheet name="在库周转材料" sheetId="20" state="hidden" r:id="rId24"/>
    <sheet name="委托加工物资" sheetId="100" state="hidden" r:id="rId25"/>
    <sheet name="产成品（库存商品）" sheetId="23" state="hidden" r:id="rId26"/>
    <sheet name="在产品（自制半成品）" sheetId="99" state="hidden" r:id="rId27"/>
    <sheet name="在产品（开发成本）" sheetId="149" state="hidden" r:id="rId28"/>
    <sheet name="发出商品" sheetId="116" state="hidden" r:id="rId29"/>
    <sheet name="汇总" sheetId="183" state="hidden" r:id="rId30"/>
    <sheet name="在用周转材料汇总" sheetId="182" state="hidden" r:id="rId31"/>
    <sheet name="在用周转材料一批" sheetId="26" state="hidden" r:id="rId32"/>
    <sheet name="在用周转材料二批" sheetId="171" state="hidden" r:id="rId33"/>
    <sheet name="在用周转材料三批" sheetId="172" state="hidden" r:id="rId34"/>
    <sheet name="在用周转材料四批" sheetId="173" state="hidden" r:id="rId35"/>
    <sheet name="一年到期非流动资产" sheetId="31" state="hidden" r:id="rId36"/>
    <sheet name="其他流动资产" sheetId="32" state="hidden" r:id="rId37"/>
    <sheet name="非流动资产汇总" sheetId="125" state="hidden" r:id="rId38"/>
    <sheet name="可供出售金融资产汇总" sheetId="33" state="hidden" r:id="rId39"/>
    <sheet name="可出售-股票" sheetId="34" state="hidden" r:id="rId40"/>
    <sheet name="可出售-债券" sheetId="35" state="hidden" r:id="rId41"/>
    <sheet name="可出售-其他" sheetId="123" state="hidden" r:id="rId42"/>
    <sheet name="持有到期投资" sheetId="124" state="hidden" r:id="rId43"/>
    <sheet name="长期应收" sheetId="127" state="hidden" r:id="rId44"/>
    <sheet name="股权投资" sheetId="36" state="hidden" r:id="rId45"/>
    <sheet name="投资性房地产汇总" sheetId="143" state="hidden" r:id="rId46"/>
    <sheet name="投资性房地产-房屋（成本计量）" sheetId="138" state="hidden" r:id="rId47"/>
    <sheet name="投资性房地产-房屋（公允计量）" sheetId="139" state="hidden" r:id="rId48"/>
    <sheet name="投资性地产-土地（成本计量）" sheetId="140" state="hidden" r:id="rId49"/>
    <sheet name="投资性地产-土地（公允计量）" sheetId="141" state="hidden" r:id="rId50"/>
    <sheet name="固定资产汇总" sheetId="37" state="hidden" r:id="rId51"/>
    <sheet name="房屋建筑物" sheetId="38" state="hidden" r:id="rId52"/>
    <sheet name="构筑物" sheetId="39" state="hidden" r:id="rId53"/>
    <sheet name="管道沟槽" sheetId="40" state="hidden" r:id="rId54"/>
    <sheet name="井巷工程" sheetId="160" state="hidden" r:id="rId55"/>
    <sheet name="评估汇总" sheetId="180" state="hidden" r:id="rId56"/>
    <sheet name="设备" sheetId="41" state="hidden" r:id="rId57"/>
    <sheet name="蓄电池明细表（更新）" sheetId="188" r:id="rId58"/>
    <sheet name="设备三批" sheetId="175" state="hidden" r:id="rId59"/>
    <sheet name="设备四批" sheetId="176" state="hidden" r:id="rId60"/>
    <sheet name="车辆" sheetId="42" state="hidden" r:id="rId61"/>
    <sheet name="土地" sheetId="120" state="hidden" r:id="rId62"/>
    <sheet name="在建工程汇总" sheetId="128" state="hidden" r:id="rId63"/>
    <sheet name="在建-土建" sheetId="45" state="hidden" r:id="rId64"/>
    <sheet name="在建-矿建" sheetId="166" state="hidden" r:id="rId65"/>
    <sheet name="在建-设备" sheetId="46" state="hidden" r:id="rId66"/>
    <sheet name="在建-待摊" sheetId="150" state="hidden" r:id="rId67"/>
    <sheet name="工程物资汇总" sheetId="181" state="hidden" r:id="rId68"/>
    <sheet name="工程物资一批" sheetId="44" state="hidden" r:id="rId69"/>
    <sheet name="工程物资二批" sheetId="177" state="hidden" r:id="rId70"/>
    <sheet name="工程物资三批" sheetId="178" state="hidden" r:id="rId71"/>
    <sheet name="工程物资四批" sheetId="179" state="hidden" r:id="rId72"/>
    <sheet name="固定资产清理" sheetId="47" state="hidden" r:id="rId73"/>
    <sheet name="生产性生物资产" sheetId="129" state="hidden" r:id="rId74"/>
    <sheet name="油气资产" sheetId="130" state="hidden" r:id="rId75"/>
    <sheet name="无形资产汇总" sheetId="131" state="hidden" r:id="rId76"/>
    <sheet name="无形-土地" sheetId="49" state="hidden" r:id="rId77"/>
    <sheet name="无形-矿业权" sheetId="142" state="hidden" r:id="rId78"/>
    <sheet name="无形-其他" sheetId="50" state="hidden" r:id="rId79"/>
    <sheet name="开发支出" sheetId="132" state="hidden" r:id="rId80"/>
    <sheet name="商誉" sheetId="133" state="hidden" r:id="rId81"/>
    <sheet name="长期待摊费用" sheetId="52" state="hidden" r:id="rId82"/>
    <sheet name="递延所得税资产" sheetId="54" state="hidden" r:id="rId83"/>
    <sheet name="其他非流动资产" sheetId="53" state="hidden" r:id="rId84"/>
    <sheet name="流动负债汇总" sheetId="55" state="hidden" r:id="rId85"/>
    <sheet name="短期借款" sheetId="56" state="hidden" r:id="rId86"/>
    <sheet name="交易性金融负债" sheetId="134" state="hidden" r:id="rId87"/>
    <sheet name="应付票据" sheetId="57" state="hidden" r:id="rId88"/>
    <sheet name="应付账款" sheetId="58" state="hidden" r:id="rId89"/>
    <sheet name="预收款项" sheetId="59" state="hidden" r:id="rId90"/>
    <sheet name="职工薪酬" sheetId="62" state="hidden" r:id="rId91"/>
    <sheet name="应交税费" sheetId="64" state="hidden" r:id="rId92"/>
    <sheet name="应付利息" sheetId="135" state="hidden" r:id="rId93"/>
    <sheet name="应付股利（利润）" sheetId="65" state="hidden" r:id="rId94"/>
    <sheet name="其他应付款" sheetId="61" state="hidden" r:id="rId95"/>
    <sheet name="一年到期非流动负债" sheetId="68" state="hidden" r:id="rId96"/>
    <sheet name="其他流动负债" sheetId="69" state="hidden" r:id="rId97"/>
    <sheet name="非流动负债汇总 " sheetId="70" state="hidden" r:id="rId98"/>
    <sheet name="长期借款" sheetId="71" state="hidden" r:id="rId99"/>
    <sheet name="应付债券" sheetId="110" state="hidden" r:id="rId100"/>
    <sheet name="长期应付款" sheetId="73" state="hidden" r:id="rId101"/>
    <sheet name="专项应付款" sheetId="111" state="hidden" r:id="rId102"/>
    <sheet name="预计负债" sheetId="136" state="hidden" r:id="rId103"/>
    <sheet name="递延所得税负债" sheetId="76" state="hidden" r:id="rId104"/>
    <sheet name="其他非流动负债" sheetId="96" state="hidden" r:id="rId105"/>
    <sheet name="temp" sheetId="164" state="veryHidden" r:id="rId106"/>
    <sheet name="Sheet1" sheetId="167" state="hidden" r:id="rId107"/>
  </sheets>
  <externalReferences>
    <externalReference r:id="rId108"/>
    <externalReference r:id="rId109"/>
  </externalReferences>
  <definedNames>
    <definedName name="_xlnm._FilterDatabase" localSheetId="7" hidden="1">现金!$A$4:$I$29</definedName>
    <definedName name="_xlnm._FilterDatabase" localSheetId="8" hidden="1">银行存款!$A$4:$J$29</definedName>
    <definedName name="_xlnm._FilterDatabase" localSheetId="56" hidden="1">设备!$A$5:$Y$231</definedName>
    <definedName name="_xlnm._FilterDatabase" localSheetId="57" hidden="1">'蓄电池明细表（更新）'!$A$2:$M$51</definedName>
    <definedName name="_xlnm.Print_Area" localSheetId="21">'材料采购（在途物资）'!$A$1:$N$29</definedName>
    <definedName name="_xlnm.Print_Area" localSheetId="25">'产成品（库存商品）'!$A$1:$R$29</definedName>
    <definedName name="_xlnm.Print_Area" localSheetId="60">车辆!$A$1:$U$29</definedName>
    <definedName name="_xlnm.Print_Area" localSheetId="42">持有到期投资!$A$1:$L$29</definedName>
    <definedName name="_xlnm.Print_Area" localSheetId="20">存货汇总!$A$1:$G$28</definedName>
    <definedName name="_xlnm.Print_Area" localSheetId="103">递延所得税负债!$A$1:$I$28</definedName>
    <definedName name="_xlnm.Print_Area" localSheetId="82">递延所得税资产!$A$1:$K$28</definedName>
    <definedName name="_xlnm.Print_Area" localSheetId="85">短期借款!$A$1:$M$29</definedName>
    <definedName name="_xlnm.Print_Area" localSheetId="28">发出商品!$A$1:$O$29</definedName>
    <definedName name="_xlnm.Print_Area" localSheetId="51">房屋建筑物!$A$1:$AH$29</definedName>
    <definedName name="_xlnm.Print_Area" localSheetId="97">'非流动负债汇总 '!$A$1:$G$29</definedName>
    <definedName name="_xlnm.Print_Area" localSheetId="37">非流动资产汇总!$A$1:$G$28</definedName>
    <definedName name="_xlnm.Print_Area" localSheetId="4">分类汇总!$A$1:$G$59</definedName>
    <definedName name="_xlnm.Print_Area" localSheetId="68">工程物资一批!$A$1:$P$29</definedName>
    <definedName name="_xlnm.Print_Area" localSheetId="52">构筑物!$A$1:$W$29</definedName>
    <definedName name="_xlnm.Print_Area" localSheetId="44">股权投资!$A$1:$K$28</definedName>
    <definedName name="_xlnm.Print_Area" localSheetId="50">固定资产汇总!$A$1:$L$26</definedName>
    <definedName name="_xlnm.Print_Area" localSheetId="72">固定资产清理!$A$1:$H$29</definedName>
    <definedName name="_xlnm.Print_Area" localSheetId="53">管道沟槽!$A$1:$V$29</definedName>
    <definedName name="_xlnm.Print_Area" localSheetId="3">汇总表!$A$1:$G$23</definedName>
    <definedName name="_xlnm.Print_Area" localSheetId="6">货币资金汇总!$A$1:$G$28</definedName>
    <definedName name="_xlnm.Print_Area" localSheetId="11">'交易性-股票'!$A$1:$L$28</definedName>
    <definedName name="_xlnm.Print_Area" localSheetId="13">'交易性-基金'!$A$1:$M$28</definedName>
    <definedName name="_xlnm.Print_Area" localSheetId="86">交易性金融负债!$A$1:$H$29</definedName>
    <definedName name="_xlnm.Print_Area" localSheetId="10">交易性金融资产汇总!$A$1:$G$28</definedName>
    <definedName name="_xlnm.Print_Area" localSheetId="12">'交易性-债券'!$A$1:$L$28</definedName>
    <definedName name="_xlnm.Print_Area" localSheetId="54">井巷工程!$A$1:$W$29</definedName>
    <definedName name="_xlnm.Print_Area" localSheetId="79">开发支出!$A$1:$H$28</definedName>
    <definedName name="_xlnm.Print_Area" localSheetId="39">'可出售-股票'!$A$1:$M$29</definedName>
    <definedName name="_xlnm.Print_Area" localSheetId="41">'可出售-其他'!$A$1:$L$29</definedName>
    <definedName name="_xlnm.Print_Area" localSheetId="40">'可出售-债券'!$A$1:$L$29</definedName>
    <definedName name="_xlnm.Print_Area" localSheetId="38">可供出售金融资产汇总!$A$1:$G$28</definedName>
    <definedName name="_xlnm.Print_Area" localSheetId="84">流动负债汇总!$A$1:$G$28</definedName>
    <definedName name="_xlnm.Print_Area" localSheetId="5">流动汇总!$A$1:$G$28</definedName>
    <definedName name="_xlnm.Print_Area" localSheetId="55">评估汇总!$A$1:$M$29</definedName>
    <definedName name="_xlnm.Print_Area" localSheetId="104">其他非流动负债!$A$1:$H$28</definedName>
    <definedName name="_xlnm.Print_Area" localSheetId="83">其他非流动资产!$A$1:$H$28</definedName>
    <definedName name="_xlnm.Print_Area" localSheetId="9">其他货币资金!$A$1:$K$28</definedName>
    <definedName name="_xlnm.Print_Area" localSheetId="96">其他流动负债!$A$1:$H$29</definedName>
    <definedName name="_xlnm.Print_Area" localSheetId="36">其他流动资产!$A$1:$I$29</definedName>
    <definedName name="_xlnm.Print_Area" localSheetId="94">其他应付款!$A$1:$H$29</definedName>
    <definedName name="_xlnm.Print_Area" localSheetId="19">其他应收款!$A$1:$Z$29</definedName>
    <definedName name="_xlnm.Print_Area" localSheetId="80">商誉!$A$1:$H$28</definedName>
    <definedName name="_xlnm.Print_Area" localSheetId="56">设备!$A$1:$W$237</definedName>
    <definedName name="_xlnm.Print_Area" localSheetId="73">生产性生物资产!$A$1:$P$29</definedName>
    <definedName name="_xlnm.Print_Area" localSheetId="0">索引目录!$A$1:$J$56</definedName>
    <definedName name="_xlnm.Print_Area" localSheetId="48">'投资性地产-土地（成本计量）'!$A$1:$R$29</definedName>
    <definedName name="_xlnm.Print_Area" localSheetId="49">'投资性地产-土地（公允计量）'!$A$1:$R$29</definedName>
    <definedName name="_xlnm.Print_Area" localSheetId="46">'投资性房地产-房屋（成本计量）'!$A$1:$T$29</definedName>
    <definedName name="_xlnm.Print_Area" localSheetId="47">'投资性房地产-房屋（公允计量）'!$A$1:$P$29</definedName>
    <definedName name="_xlnm.Print_Area" localSheetId="61">土地!$A$1:$R$29</definedName>
    <definedName name="_xlnm.Print_Area" localSheetId="24">委托加工物资!$A$1:$O$29</definedName>
    <definedName name="_xlnm.Print_Area" localSheetId="77">'无形-矿业权'!$A$1:$O$29</definedName>
    <definedName name="_xlnm.Print_Area" localSheetId="78">'无形-其他'!$A$1:$K$30</definedName>
    <definedName name="_xlnm.Print_Area" localSheetId="76">'无形-土地'!$A$1:$AG$31</definedName>
    <definedName name="_xlnm.Print_Area" localSheetId="75">无形资产汇总!$A$1:$G$28</definedName>
    <definedName name="_xlnm.Print_Area" localSheetId="7">现金!$A$1:$J$29</definedName>
    <definedName name="_xlnm.Print_Area" localSheetId="95">一年到期非流动负债!$A$1:$J$29</definedName>
    <definedName name="_xlnm.Print_Area" localSheetId="35">一年到期非流动资产!$A$1:$J$29</definedName>
    <definedName name="_xlnm.Print_Area" localSheetId="8">银行存款!$A$1:$K$29</definedName>
    <definedName name="_xlnm.Print_Area" localSheetId="93">'应付股利（利润）'!$A$1:$H$28</definedName>
    <definedName name="_xlnm.Print_Area" localSheetId="92">应付利息!$A$1:$K$28</definedName>
    <definedName name="_xlnm.Print_Area" localSheetId="87">应付票据!$A$1:$J$29</definedName>
    <definedName name="_xlnm.Print_Area" localSheetId="99">应付债券!$A$1:$J$29</definedName>
    <definedName name="_xlnm.Print_Area" localSheetId="88">应付账款!$A$1:$H$29</definedName>
    <definedName name="_xlnm.Print_Area" localSheetId="91">应交税费!$A$1:$H$28</definedName>
    <definedName name="_xlnm.Print_Area" localSheetId="18">'应收股利（利润）'!$A$1:$I$28</definedName>
    <definedName name="_xlnm.Print_Area" localSheetId="17">应收利息!$A$1:$K$28</definedName>
    <definedName name="_xlnm.Print_Area" localSheetId="14">应收票据!$A$1:$K$29</definedName>
    <definedName name="_xlnm.Print_Area" localSheetId="15">应收账款!$A$1:$Z$30</definedName>
    <definedName name="_xlnm.Print_Area" localSheetId="74">油气资产!$A$1:$Q$29</definedName>
    <definedName name="_xlnm.Print_Area" localSheetId="16">预付款项!$A$1:$L$31</definedName>
    <definedName name="_xlnm.Print_Area" localSheetId="102">预计负债!$A$1:$H$28</definedName>
    <definedName name="_xlnm.Print_Area" localSheetId="89">预收款项!$A$1:$H$29</definedName>
    <definedName name="_xlnm.Print_Area" localSheetId="22">原材料!$A$1:$P$29</definedName>
    <definedName name="_xlnm.Print_Area" localSheetId="26">'在产品（自制半成品）'!$A$1:$O$29</definedName>
    <definedName name="_xlnm.Print_Area" localSheetId="62">在建工程汇总!$A$1:$G$28</definedName>
    <definedName name="_xlnm.Print_Area" localSheetId="64">'在建-矿建'!$A$1:$AH$31</definedName>
    <definedName name="_xlnm.Print_Area" localSheetId="65">'在建-设备'!$A$1:$U$31</definedName>
    <definedName name="_xlnm.Print_Area" localSheetId="63">'在建-土建'!$A$1:$Z$31</definedName>
    <definedName name="_xlnm.Print_Area" localSheetId="23">在库周转材料!$A$1:$P$29</definedName>
    <definedName name="_xlnm.Print_Area" localSheetId="31">在用周转材料一批!$A$1:$Q$29</definedName>
    <definedName name="_xlnm.Print_Area" localSheetId="81">长期待摊费用!$A$1:$K$28</definedName>
    <definedName name="_xlnm.Print_Area" localSheetId="98">长期借款!$A$1:$M$29</definedName>
    <definedName name="_xlnm.Print_Area" localSheetId="100">长期应付款!$A$1:$L$29</definedName>
    <definedName name="_xlnm.Print_Area" localSheetId="43">长期应收!$A$1:$I$28</definedName>
    <definedName name="_xlnm.Print_Area" localSheetId="90">职工薪酬!$A$1:$G$28</definedName>
    <definedName name="_xlnm.Print_Area" localSheetId="101">专项应付款!$A$1:$G$29</definedName>
    <definedName name="_xlnm.Print_Area" localSheetId="2">资产负债表!$A$1:$E$39</definedName>
    <definedName name="_xlnm.Print_Titles" localSheetId="21">'材料采购（在途物资）'!$1:$5</definedName>
    <definedName name="_xlnm.Print_Titles" localSheetId="25">'产成品（库存商品）'!$1:$5</definedName>
    <definedName name="_xlnm.Print_Titles" localSheetId="60">车辆!$1:$5</definedName>
    <definedName name="_xlnm.Print_Titles" localSheetId="42">持有到期投资!$1:$4</definedName>
    <definedName name="_xlnm.Print_Titles" localSheetId="103">递延所得税负债!$1:$4</definedName>
    <definedName name="_xlnm.Print_Titles" localSheetId="82">递延所得税资产!$1:$4</definedName>
    <definedName name="_xlnm.Print_Titles" localSheetId="85">短期借款!$1:$4</definedName>
    <definedName name="_xlnm.Print_Titles" localSheetId="28">发出商品!$1:$5</definedName>
    <definedName name="_xlnm.Print_Titles" localSheetId="51">房屋建筑物!$1:$5</definedName>
    <definedName name="_xlnm.Print_Titles" localSheetId="4">分类汇总!$1:$4</definedName>
    <definedName name="_xlnm.Print_Titles" localSheetId="69">工程物资二批!$1:$5</definedName>
    <definedName name="_xlnm.Print_Titles" localSheetId="70">工程物资三批!$1:$5</definedName>
    <definedName name="_xlnm.Print_Titles" localSheetId="71">工程物资四批!$1:$5</definedName>
    <definedName name="_xlnm.Print_Titles" localSheetId="68">工程物资一批!$1:$5</definedName>
    <definedName name="_xlnm.Print_Titles" localSheetId="52">构筑物!$1:$5</definedName>
    <definedName name="_xlnm.Print_Titles" localSheetId="44">股权投资!$1:$4</definedName>
    <definedName name="_xlnm.Print_Titles" localSheetId="72">固定资产清理!$1:$4</definedName>
    <definedName name="_xlnm.Print_Titles" localSheetId="53">管道沟槽!$1:$5</definedName>
    <definedName name="_xlnm.Print_Titles" localSheetId="11">'交易性-股票'!$1:$4</definedName>
    <definedName name="_xlnm.Print_Titles" localSheetId="13">'交易性-基金'!$1:$4</definedName>
    <definedName name="_xlnm.Print_Titles" localSheetId="86">交易性金融负债!$1:$4</definedName>
    <definedName name="_xlnm.Print_Titles" localSheetId="12">'交易性-债券'!$1:$4</definedName>
    <definedName name="_xlnm.Print_Titles" localSheetId="54">井巷工程!$1:$5</definedName>
    <definedName name="_xlnm.Print_Titles" localSheetId="79">开发支出!$1:$4</definedName>
    <definedName name="_xlnm.Print_Titles" localSheetId="39">'可出售-股票'!$1:$4</definedName>
    <definedName name="_xlnm.Print_Titles" localSheetId="41">'可出售-其他'!$1:$4</definedName>
    <definedName name="_xlnm.Print_Titles" localSheetId="40">'可出售-债券'!$1:$4</definedName>
    <definedName name="_xlnm.Print_Titles" localSheetId="104">其他非流动负债!$1:$4</definedName>
    <definedName name="_xlnm.Print_Titles" localSheetId="83">其他非流动资产!$1:$4</definedName>
    <definedName name="_xlnm.Print_Titles" localSheetId="9">其他货币资金!$1:$4</definedName>
    <definedName name="_xlnm.Print_Titles" localSheetId="96">其他流动负债!$1:$4</definedName>
    <definedName name="_xlnm.Print_Titles" localSheetId="36">其他流动资产!$1:$4</definedName>
    <definedName name="_xlnm.Print_Titles" localSheetId="94">其他应付款!$1:$4</definedName>
    <definedName name="_xlnm.Print_Titles" localSheetId="19">其他应收款!$1:$5</definedName>
    <definedName name="_xlnm.Print_Titles" localSheetId="80">商誉!$1:$4</definedName>
    <definedName name="_xlnm.Print_Titles" localSheetId="56">设备!$1:$5</definedName>
    <definedName name="_xlnm.Print_Titles" localSheetId="58">设备三批!$1:$5</definedName>
    <definedName name="_xlnm.Print_Titles" localSheetId="59">设备四批!$1:$5</definedName>
    <definedName name="_xlnm.Print_Titles" localSheetId="73">生产性生物资产!$1:$5</definedName>
    <definedName name="_xlnm.Print_Titles" localSheetId="46">'投资性房地产-房屋（成本计量）'!$1:$6</definedName>
    <definedName name="_xlnm.Print_Titles" localSheetId="61">土地!$1:$5</definedName>
    <definedName name="_xlnm.Print_Titles" localSheetId="24">委托加工物资!$1:$5</definedName>
    <definedName name="_xlnm.Print_Titles" localSheetId="77">'无形-矿业权'!$1:$4</definedName>
    <definedName name="_xlnm.Print_Titles" localSheetId="78">'无形-其他'!$1:$4</definedName>
    <definedName name="_xlnm.Print_Titles" localSheetId="76">'无形-土地'!$1:$4</definedName>
    <definedName name="_xlnm.Print_Titles" localSheetId="7">现金!$1:$4</definedName>
    <definedName name="_xlnm.Print_Titles" localSheetId="95">一年到期非流动负债!$1:$4</definedName>
    <definedName name="_xlnm.Print_Titles" localSheetId="35">一年到期非流动资产!$1:$4</definedName>
    <definedName name="_xlnm.Print_Titles" localSheetId="8">银行存款!$1:$4</definedName>
    <definedName name="_xlnm.Print_Titles" localSheetId="93">'应付股利（利润）'!$1:$4</definedName>
    <definedName name="_xlnm.Print_Titles" localSheetId="92">应付利息!$1:$4</definedName>
    <definedName name="_xlnm.Print_Titles" localSheetId="87">应付票据!$1:$4</definedName>
    <definedName name="_xlnm.Print_Titles" localSheetId="99">应付债券!$1:$4</definedName>
    <definedName name="_xlnm.Print_Titles" localSheetId="88">应付账款!$1:$4</definedName>
    <definedName name="_xlnm.Print_Titles" localSheetId="91">应交税费!$1:$4</definedName>
    <definedName name="_xlnm.Print_Titles" localSheetId="18">'应收股利（利润）'!$1:$4</definedName>
    <definedName name="_xlnm.Print_Titles" localSheetId="17">应收利息!$1:$4</definedName>
    <definedName name="_xlnm.Print_Titles" localSheetId="14">应收票据!$1:$4</definedName>
    <definedName name="_xlnm.Print_Titles" localSheetId="15">应收账款!$1:$5</definedName>
    <definedName name="_xlnm.Print_Titles" localSheetId="74">油气资产!$1:$5</definedName>
    <definedName name="_xlnm.Print_Titles" localSheetId="16">预付款项!$1:$5</definedName>
    <definedName name="_xlnm.Print_Titles" localSheetId="102">预计负债!$1:$4</definedName>
    <definedName name="_xlnm.Print_Titles" localSheetId="89">预收款项!$1:$4</definedName>
    <definedName name="_xlnm.Print_Titles" localSheetId="22">原材料!$1:$5</definedName>
    <definedName name="_xlnm.Print_Titles" localSheetId="26">'在产品（自制半成品）'!$1:$5</definedName>
    <definedName name="_xlnm.Print_Titles" localSheetId="64">'在建-矿建'!$1:$5</definedName>
    <definedName name="_xlnm.Print_Titles" localSheetId="65">'在建-设备'!$1:$5</definedName>
    <definedName name="_xlnm.Print_Titles" localSheetId="63">'在建-土建'!$1:$4</definedName>
    <definedName name="_xlnm.Print_Titles" localSheetId="23">在库周转材料!$1:$5</definedName>
    <definedName name="_xlnm.Print_Titles" localSheetId="32">在用周转材料二批!$1:$5</definedName>
    <definedName name="_xlnm.Print_Titles" localSheetId="33">在用周转材料三批!$1:$5</definedName>
    <definedName name="_xlnm.Print_Titles" localSheetId="34">在用周转材料四批!$1:$5</definedName>
    <definedName name="_xlnm.Print_Titles" localSheetId="31">在用周转材料一批!$1:$5</definedName>
    <definedName name="_xlnm.Print_Titles" localSheetId="81">长期待摊费用!$1:$4</definedName>
    <definedName name="_xlnm.Print_Titles" localSheetId="98">长期借款!$1:$4</definedName>
    <definedName name="_xlnm.Print_Titles" localSheetId="100">长期应付款!$1:$5</definedName>
    <definedName name="_xlnm.Print_Titles" localSheetId="43">长期应收!$1:$4</definedName>
    <definedName name="_xlnm.Print_Titles" localSheetId="90">职工薪酬!$1:$4</definedName>
    <definedName name="_xlnm.Print_Titles" localSheetId="101">专项应付款!$1:$4</definedName>
    <definedName name="上一行" localSheetId="21">'材料采购（在途物资）'!A1048576</definedName>
    <definedName name="上一行" localSheetId="25">'产成品（库存商品）'!A1048576</definedName>
    <definedName name="上一行" localSheetId="60">车辆!A1048576</definedName>
    <definedName name="上一行" localSheetId="42">持有到期投资!A1048576</definedName>
    <definedName name="上一行" localSheetId="103">递延所得税负债!A1048576</definedName>
    <definedName name="上一行" localSheetId="82">递延所得税资产!A1048576</definedName>
    <definedName name="上一行" localSheetId="85">短期借款!A1048576</definedName>
    <definedName name="上一行" localSheetId="28">发出商品!A1048576</definedName>
    <definedName name="上一行" localSheetId="51">房屋建筑物!A1048576</definedName>
    <definedName name="上一行" localSheetId="68">工程物资一批!#REF!</definedName>
    <definedName name="上一行" localSheetId="52">构筑物!A1048576</definedName>
    <definedName name="上一行" localSheetId="44">股权投资!A1048576</definedName>
    <definedName name="上一行" localSheetId="72">固定资产清理!A1048576</definedName>
    <definedName name="上一行" localSheetId="53">管道沟槽!A1048576</definedName>
    <definedName name="上一行" localSheetId="11">'交易性-股票'!A1048576</definedName>
    <definedName name="上一行" localSheetId="13">'交易性-基金'!A1048576</definedName>
    <definedName name="上一行" localSheetId="86">交易性金融负债!A1048576</definedName>
    <definedName name="上一行" localSheetId="12">'交易性-债券'!A1048576</definedName>
    <definedName name="上一行" localSheetId="54">井巷工程!A1048576</definedName>
    <definedName name="上一行" localSheetId="79">开发支出!A1048576</definedName>
    <definedName name="上一行" localSheetId="39">'可出售-股票'!A1048576</definedName>
    <definedName name="上一行" localSheetId="41">'可出售-其他'!A1048576</definedName>
    <definedName name="上一行" localSheetId="40">'可出售-债券'!A1048576</definedName>
    <definedName name="上一行" localSheetId="104">其他非流动负债!A1048576</definedName>
    <definedName name="上一行" localSheetId="83">其他非流动资产!A1048576</definedName>
    <definedName name="上一行" localSheetId="9">其他货币资金!A1048576</definedName>
    <definedName name="上一行" localSheetId="96">其他流动负债!A1048576</definedName>
    <definedName name="上一行" localSheetId="36">其他流动资产!A1048576</definedName>
    <definedName name="上一行" localSheetId="94">其他应付款!A1048576</definedName>
    <definedName name="上一行" localSheetId="19">其他应收款!A1048576</definedName>
    <definedName name="上一行" localSheetId="80">商誉!A1048576</definedName>
    <definedName name="上一行" localSheetId="56">设备!#REF!</definedName>
    <definedName name="上一行" localSheetId="58">设备三批!A1048576</definedName>
    <definedName name="上一行" localSheetId="59">设备四批!A1048576</definedName>
    <definedName name="上一行" localSheetId="73">生产性生物资产!A1048576</definedName>
    <definedName name="上一行" localSheetId="48">'投资性地产-土地（成本计量）'!A1048576</definedName>
    <definedName name="上一行" localSheetId="49">'投资性地产-土地（公允计量）'!A1048576</definedName>
    <definedName name="上一行" localSheetId="46">'投资性房地产-房屋（成本计量）'!A1048576</definedName>
    <definedName name="上一行" localSheetId="47">'投资性房地产-房屋（公允计量）'!A1048576</definedName>
    <definedName name="上一行" localSheetId="61">土地!A1048576</definedName>
    <definedName name="上一行" localSheetId="24">委托加工物资!A1048576</definedName>
    <definedName name="上一行" localSheetId="77">'无形-矿业权'!A1048576</definedName>
    <definedName name="上一行" localSheetId="78">'无形-其他'!A1048576</definedName>
    <definedName name="上一行" localSheetId="76">'无形-土地'!A1048576</definedName>
    <definedName name="上一行" localSheetId="7">现金!A1048576</definedName>
    <definedName name="上一行" localSheetId="95">一年到期非流动负债!A1048576</definedName>
    <definedName name="上一行" localSheetId="35">一年到期非流动资产!A1048576</definedName>
    <definedName name="上一行" localSheetId="8">银行存款!A1048576</definedName>
    <definedName name="上一行" localSheetId="93">'应付股利（利润）'!A1048576</definedName>
    <definedName name="上一行" localSheetId="92">应付利息!A1048576</definedName>
    <definedName name="上一行" localSheetId="87">应付票据!A1048576</definedName>
    <definedName name="上一行" localSheetId="99">应付债券!A1048576</definedName>
    <definedName name="上一行" localSheetId="88">应付账款!A1048576</definedName>
    <definedName name="上一行" localSheetId="91">应交税费!A1048576</definedName>
    <definedName name="上一行" localSheetId="18">'应收股利（利润）'!A1048576</definedName>
    <definedName name="上一行" localSheetId="17">应收利息!A1048576</definedName>
    <definedName name="上一行" localSheetId="14">应收票据!A1048576</definedName>
    <definedName name="上一行" localSheetId="15">应收账款!A1048576</definedName>
    <definedName name="上一行" localSheetId="74">油气资产!A1048576</definedName>
    <definedName name="上一行" localSheetId="16">预付款项!A1048576</definedName>
    <definedName name="上一行" localSheetId="102">预计负债!A1048576</definedName>
    <definedName name="上一行" localSheetId="89">预收款项!A1048576</definedName>
    <definedName name="上一行" localSheetId="22">原材料!A1048576</definedName>
    <definedName name="上一行" localSheetId="27">'在产品（开发成本）'!A1048576</definedName>
    <definedName name="上一行" localSheetId="26">'在产品（自制半成品）'!A1048576</definedName>
    <definedName name="上一行" localSheetId="66">'在建-待摊'!A1048576</definedName>
    <definedName name="上一行" localSheetId="64">'在建-矿建'!A1048576</definedName>
    <definedName name="上一行" localSheetId="65">'在建-设备'!A1048576</definedName>
    <definedName name="上一行" localSheetId="63">'在建-土建'!A1048576</definedName>
    <definedName name="上一行" localSheetId="23">在库周转材料!A1048576</definedName>
    <definedName name="上一行" localSheetId="32">在用周转材料二批!A1048576</definedName>
    <definedName name="上一行" localSheetId="33">在用周转材料三批!A1048576</definedName>
    <definedName name="上一行" localSheetId="34">在用周转材料四批!A1048576</definedName>
    <definedName name="上一行" localSheetId="31">在用周转材料一批!A1048576</definedName>
    <definedName name="上一行" localSheetId="81">长期待摊费用!A1048576</definedName>
    <definedName name="上一行" localSheetId="98">长期借款!A1048576</definedName>
    <definedName name="上一行" localSheetId="100">长期应付款!A1048576</definedName>
    <definedName name="上一行" localSheetId="43">长期应收!A1048576</definedName>
    <definedName name="上一行" localSheetId="90">职工薪酬!A1048576</definedName>
    <definedName name="上一行" localSheetId="101">专项应付款!A1048576</definedName>
    <definedName name="_xlnm._FilterDatabase" localSheetId="14" hidden="1">应收票据!$A$4:$K$4</definedName>
    <definedName name="_xlnm._FilterDatabase" localSheetId="15" hidden="1">应收账款!$A$5:$Z$5</definedName>
    <definedName name="_xlnm._FilterDatabase" localSheetId="16" hidden="1">预付款项!$A$5:$L$5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chenjie</author>
  </authors>
  <commentList>
    <comment ref="Z7"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0.xml><?xml version="1.0" encoding="utf-8"?>
<comments xmlns="http://schemas.openxmlformats.org/spreadsheetml/2006/main">
  <authors>
    <author>chenjie</author>
  </authors>
  <commentList>
    <comment ref="J5" authorId="0">
      <text>
        <r>
          <rPr>
            <b/>
            <sz val="9"/>
            <rFont val="宋体"/>
            <charset val="134"/>
          </rPr>
          <t>chenjie:</t>
        </r>
        <r>
          <rPr>
            <sz val="9"/>
            <rFont val="宋体"/>
            <charset val="134"/>
          </rPr>
          <t xml:space="preserve">
设定抵押的债券应标明</t>
        </r>
      </text>
    </comment>
  </commentList>
</comments>
</file>

<file path=xl/comments11.xml><?xml version="1.0" encoding="utf-8"?>
<comments xmlns="http://schemas.openxmlformats.org/spreadsheetml/2006/main">
  <authors>
    <author>chenjie</author>
  </authors>
  <commentList>
    <comment ref="T7"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2.xml><?xml version="1.0" encoding="utf-8"?>
<comments xmlns="http://schemas.openxmlformats.org/spreadsheetml/2006/main">
  <authors>
    <author>chenjie</author>
  </authors>
  <commentList>
    <comment ref="P7"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3.xml><?xml version="1.0" encoding="utf-8"?>
<comments xmlns="http://schemas.openxmlformats.org/spreadsheetml/2006/main">
  <authors>
    <author>chenjie</author>
  </authors>
  <commentList>
    <comment ref="AH6"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4.xml><?xml version="1.0" encoding="utf-8"?>
<comments xmlns="http://schemas.openxmlformats.org/spreadsheetml/2006/main">
  <authors>
    <author>chenjie</author>
  </authors>
  <commentList>
    <comment ref="W6" authorId="0">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comments15.xml><?xml version="1.0" encoding="utf-8"?>
<comments xmlns="http://schemas.openxmlformats.org/spreadsheetml/2006/main">
  <authors>
    <author>chenjie</author>
  </authors>
  <commentList>
    <comment ref="V6" authorId="0">
      <text>
        <r>
          <rPr>
            <b/>
            <sz val="9"/>
            <rFont val="宋体"/>
            <charset val="134"/>
          </rPr>
          <t>chenjie:</t>
        </r>
        <r>
          <rPr>
            <sz val="9"/>
            <rFont val="宋体"/>
            <charset val="134"/>
          </rPr>
          <t xml:space="preserve">
备注中须说明的事项：(1)对因改扩建已改变了原有记录的；(2)改扩建增加的相应价值未入帐的，注明未入帐部分的尺寸规格等。(3)盘盈资产及非正常状态下的资产，如：“已拆除、待报废”等(5)负数余额</t>
        </r>
      </text>
    </comment>
  </commentList>
</comments>
</file>

<file path=xl/comments16.xml><?xml version="1.0" encoding="utf-8"?>
<comments xmlns="http://schemas.openxmlformats.org/spreadsheetml/2006/main">
  <authors>
    <author>Administrator</author>
  </authors>
  <commentList>
    <comment ref="T6" authorId="0">
      <text>
        <r>
          <rPr>
            <b/>
            <sz val="9"/>
            <rFont val="宋体"/>
            <charset val="134"/>
          </rPr>
          <t>Administrator:</t>
        </r>
        <r>
          <rPr>
            <sz val="9"/>
            <rFont val="宋体"/>
            <charset val="134"/>
          </rPr>
          <t xml:space="preserve">
参照填写</t>
        </r>
      </text>
    </comment>
  </commentList>
</comments>
</file>

<file path=xl/comments17.xml><?xml version="1.0" encoding="utf-8"?>
<comments xmlns="http://schemas.openxmlformats.org/spreadsheetml/2006/main">
  <authors>
    <author>Administrator</author>
  </authors>
  <commentList>
    <comment ref="T6" authorId="0">
      <text>
        <r>
          <rPr>
            <b/>
            <sz val="9"/>
            <rFont val="宋体"/>
            <charset val="134"/>
          </rPr>
          <t>Administrator:</t>
        </r>
        <r>
          <rPr>
            <sz val="9"/>
            <rFont val="宋体"/>
            <charset val="134"/>
          </rPr>
          <t xml:space="preserve">
参照填写</t>
        </r>
      </text>
    </comment>
  </commentList>
</comments>
</file>

<file path=xl/comments18.xml><?xml version="1.0" encoding="utf-8"?>
<comments xmlns="http://schemas.openxmlformats.org/spreadsheetml/2006/main">
  <authors>
    <author>chenjie</author>
  </authors>
  <commentList>
    <comment ref="U6"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List>
</comments>
</file>

<file path=xl/comments19.xml><?xml version="1.0" encoding="utf-8"?>
<comments xmlns="http://schemas.openxmlformats.org/spreadsheetml/2006/main">
  <authors>
    <author>chenjie</author>
  </authors>
  <commentList>
    <comment ref="Z5"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xml><?xml version="1.0" encoding="utf-8"?>
<comments xmlns="http://schemas.openxmlformats.org/spreadsheetml/2006/main">
  <authors>
    <author>chenjie</author>
  </authors>
  <commentList>
    <comment ref="L6" authorId="0">
      <text>
        <r>
          <rPr>
            <b/>
            <sz val="9"/>
            <rFont val="宋体"/>
            <charset val="134"/>
          </rPr>
          <t>chenjie:</t>
        </r>
        <r>
          <rPr>
            <sz val="9"/>
            <rFont val="宋体"/>
            <charset val="134"/>
          </rPr>
          <t xml:space="preserve">
1）欠款单位为关联方、总公司内部或内部单位的，应在备注栏注明“关联方”、“总公司内部”“内部单位”；2） 涉诉款项应在备注中标明；3）评估基准日后已收到货物或收回款项的，应注明日期及金额，如“2002.7.4日收回2000元”或2002.7.8日到货验收；4）其他填表单位认为应说明的事项</t>
        </r>
      </text>
    </comment>
  </commentList>
</comments>
</file>

<file path=xl/comments20.xml><?xml version="1.0" encoding="utf-8"?>
<comments xmlns="http://schemas.openxmlformats.org/spreadsheetml/2006/main">
  <authors>
    <author>chenjie</author>
  </authors>
  <commentList>
    <comment ref="AH5"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请按照工程项目整理填列本表，不应按照财务入账时间顺序填列。</t>
        </r>
      </text>
    </comment>
    <comment ref="U6"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2.xml><?xml version="1.0" encoding="utf-8"?>
<comments xmlns="http://schemas.openxmlformats.org/spreadsheetml/2006/main">
  <authors>
    <author>chenjie</author>
  </authors>
  <commentList>
    <comment ref="I6"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3.xml><?xml version="1.0" encoding="utf-8"?>
<comments xmlns="http://schemas.openxmlformats.org/spreadsheetml/2006/main">
  <authors>
    <author>Administrator</author>
  </authors>
  <commentList>
    <comment ref="P6" authorId="0">
      <text>
        <r>
          <rPr>
            <b/>
            <sz val="9"/>
            <rFont val="宋体"/>
            <charset val="134"/>
          </rPr>
          <t>Administrator:</t>
        </r>
        <r>
          <rPr>
            <sz val="9"/>
            <rFont val="宋体"/>
            <charset val="134"/>
          </rPr>
          <t xml:space="preserve">
参照填写</t>
        </r>
      </text>
    </comment>
  </commentList>
</comments>
</file>

<file path=xl/comments24.xml><?xml version="1.0" encoding="utf-8"?>
<comments xmlns="http://schemas.openxmlformats.org/spreadsheetml/2006/main">
  <authors>
    <author>Administrator</author>
  </authors>
  <commentList>
    <comment ref="P6" authorId="0">
      <text>
        <r>
          <rPr>
            <b/>
            <sz val="9"/>
            <rFont val="宋体"/>
            <charset val="134"/>
          </rPr>
          <t>Administrator:</t>
        </r>
        <r>
          <rPr>
            <sz val="9"/>
            <rFont val="宋体"/>
            <charset val="134"/>
          </rPr>
          <t xml:space="preserve">
参照填写</t>
        </r>
      </text>
    </comment>
  </commentList>
</comments>
</file>

<file path=xl/comments25.xml><?xml version="1.0" encoding="utf-8"?>
<comments xmlns="http://schemas.openxmlformats.org/spreadsheetml/2006/main">
  <authors>
    <author>Administrator</author>
  </authors>
  <commentList>
    <comment ref="P6" authorId="0">
      <text>
        <r>
          <rPr>
            <b/>
            <sz val="9"/>
            <rFont val="宋体"/>
            <charset val="134"/>
          </rPr>
          <t>Administrator:</t>
        </r>
        <r>
          <rPr>
            <sz val="9"/>
            <rFont val="宋体"/>
            <charset val="134"/>
          </rPr>
          <t xml:space="preserve">
参照填写</t>
        </r>
      </text>
    </comment>
  </commentList>
</comments>
</file>

<file path=xl/comments26.xml><?xml version="1.0" encoding="utf-8"?>
<comments xmlns="http://schemas.openxmlformats.org/spreadsheetml/2006/main">
  <authors>
    <author>Administrator</author>
  </authors>
  <commentList>
    <comment ref="P6" authorId="0">
      <text>
        <r>
          <rPr>
            <b/>
            <sz val="9"/>
            <rFont val="宋体"/>
            <charset val="134"/>
          </rPr>
          <t>Administrator:</t>
        </r>
        <r>
          <rPr>
            <sz val="9"/>
            <rFont val="宋体"/>
            <charset val="134"/>
          </rPr>
          <t xml:space="preserve">
参照填写</t>
        </r>
      </text>
    </comment>
  </commentList>
</comments>
</file>

<file path=xl/comments27.xml><?xml version="1.0" encoding="utf-8"?>
<comments xmlns="http://schemas.openxmlformats.org/spreadsheetml/2006/main">
  <authors>
    <author>chenjie</author>
  </authors>
  <commentList>
    <comment ref="P6"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8.xml><?xml version="1.0" encoding="utf-8"?>
<comments xmlns="http://schemas.openxmlformats.org/spreadsheetml/2006/main">
  <authors>
    <author>chenjie</author>
  </authors>
  <commentList>
    <comment ref="Q6"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9.xml><?xml version="1.0" encoding="utf-8"?>
<comments xmlns="http://schemas.openxmlformats.org/spreadsheetml/2006/main">
  <authors>
    <author>DINGNING</author>
  </authors>
  <commentList>
    <comment ref="W5" authorId="0">
      <text>
        <r>
          <rPr>
            <b/>
            <sz val="9"/>
            <rFont val="宋体"/>
            <charset val="134"/>
          </rPr>
          <t>DINGNING:</t>
        </r>
        <r>
          <rPr>
            <sz val="9"/>
            <rFont val="宋体"/>
            <charset val="134"/>
          </rPr>
          <t xml:space="preserve">
地上建筑物的总面积</t>
        </r>
      </text>
    </comment>
    <comment ref="X5" authorId="0">
      <text>
        <r>
          <rPr>
            <b/>
            <sz val="9"/>
            <rFont val="宋体"/>
            <charset val="134"/>
          </rPr>
          <t>DINGNING:</t>
        </r>
        <r>
          <rPr>
            <sz val="9"/>
            <rFont val="宋体"/>
            <charset val="134"/>
          </rPr>
          <t xml:space="preserve">
比如是框架、砖混、砖木等等
</t>
        </r>
      </text>
    </comment>
    <comment ref="Y5" authorId="0">
      <text>
        <r>
          <rPr>
            <b/>
            <sz val="9"/>
            <rFont val="宋体"/>
            <charset val="134"/>
          </rPr>
          <t>DINGNING:</t>
        </r>
        <r>
          <rPr>
            <sz val="9"/>
            <rFont val="宋体"/>
            <charset val="134"/>
          </rPr>
          <t xml:space="preserve">
建筑物完全竣工年、月、日
</t>
        </r>
      </text>
    </comment>
  </commentList>
</comments>
</file>

<file path=xl/comments3.xml><?xml version="1.0" encoding="utf-8"?>
<comments xmlns="http://schemas.openxmlformats.org/spreadsheetml/2006/main">
  <authors>
    <author>chenjie</author>
  </authors>
  <commentList>
    <comment ref="Z7"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30.xml><?xml version="1.0" encoding="utf-8"?>
<comments xmlns="http://schemas.openxmlformats.org/spreadsheetml/2006/main">
  <authors>
    <author>chenjie</author>
  </authors>
  <commentList>
    <comment ref="O5" authorId="0">
      <text>
        <r>
          <rPr>
            <b/>
            <sz val="9"/>
            <rFont val="宋体"/>
            <charset val="134"/>
          </rPr>
          <t>chenjie:</t>
        </r>
        <r>
          <rPr>
            <sz val="9"/>
            <rFont val="宋体"/>
            <charset val="134"/>
          </rPr>
          <t xml:space="preserve">
企业实际拥有但基准日未入帐的不应填入本表</t>
        </r>
      </text>
    </comment>
  </commentList>
</comments>
</file>

<file path=xl/comments31.xml><?xml version="1.0" encoding="utf-8"?>
<comments xmlns="http://schemas.openxmlformats.org/spreadsheetml/2006/main">
  <authors>
    <author>chenjie</author>
  </authors>
  <commentList>
    <comment ref="K5" authorId="0">
      <text>
        <r>
          <rPr>
            <b/>
            <sz val="9"/>
            <rFont val="宋体"/>
            <charset val="134"/>
          </rPr>
          <t>chenjie:</t>
        </r>
        <r>
          <rPr>
            <sz val="9"/>
            <rFont val="宋体"/>
            <charset val="134"/>
          </rPr>
          <t xml:space="preserve">
企业实际拥有但基准日未入帐的不应填入本表</t>
        </r>
      </text>
    </comment>
  </commentList>
</comments>
</file>

<file path=xl/comments32.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企业实际拥有但基准日未入帐的不应填入本表</t>
        </r>
      </text>
    </comment>
  </commentList>
</comments>
</file>

<file path=xl/comments33.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企业实际拥有但基准日未入帐的不应填入本表</t>
        </r>
      </text>
    </comment>
  </commentList>
</comments>
</file>

<file path=xl/comments34.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35.xml><?xml version="1.0" encoding="utf-8"?>
<comments xmlns="http://schemas.openxmlformats.org/spreadsheetml/2006/main">
  <authors>
    <author>chenjie</author>
  </authors>
  <commentList>
    <comment ref="M5"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36.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37.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38.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39.xml><?xml version="1.0" encoding="utf-8"?>
<comments xmlns="http://schemas.openxmlformats.org/spreadsheetml/2006/main">
  <authors>
    <author>chenjie</author>
  </authors>
  <commentList>
    <comment ref="G5" authorId="0">
      <text>
        <r>
          <rPr>
            <b/>
            <sz val="9"/>
            <rFont val="宋体"/>
            <charset val="134"/>
          </rPr>
          <t>chenjie:</t>
        </r>
        <r>
          <rPr>
            <sz val="9"/>
            <rFont val="宋体"/>
            <charset val="134"/>
          </rPr>
          <t xml:space="preserve">
备注中应注明计提依据（如：工效挂钩批准额度</t>
        </r>
        <r>
          <rPr>
            <sz val="9"/>
            <rFont val="Times New Roman"/>
            <charset val="0"/>
          </rPr>
          <t>×××</t>
        </r>
        <r>
          <rPr>
            <sz val="9"/>
            <rFont val="宋体"/>
            <charset val="134"/>
          </rPr>
          <t>万元／年）及基准日应付工资帐面余额的滚存期间。</t>
        </r>
      </text>
    </comment>
  </commentList>
</comments>
</file>

<file path=xl/comments4.xml><?xml version="1.0" encoding="utf-8"?>
<comments xmlns="http://schemas.openxmlformats.org/spreadsheetml/2006/main">
  <authors>
    <author>chenjie</author>
  </authors>
  <commentList>
    <comment ref="P6" authorId="0">
      <text>
        <r>
          <rPr>
            <b/>
            <sz val="9"/>
            <rFont val="宋体"/>
            <charset val="134"/>
          </rPr>
          <t>chenjie:</t>
        </r>
        <r>
          <rPr>
            <sz val="9"/>
            <rFont val="宋体"/>
            <charset val="134"/>
          </rPr>
          <t xml:space="preserve">
(1)注1；(2)负数余额产生的原因。</t>
        </r>
      </text>
    </comment>
  </commentList>
</comments>
</file>

<file path=xl/comments40.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备注中应注明税款所属期间。</t>
        </r>
      </text>
    </comment>
  </commentList>
</comments>
</file>

<file path=xl/comments41.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对于长期未付的利润（股利），请在备注栏标明原因</t>
        </r>
      </text>
    </comment>
  </commentList>
</comments>
</file>

<file path=xl/comments42.xml><?xml version="1.0" encoding="utf-8"?>
<comments xmlns="http://schemas.openxmlformats.org/spreadsheetml/2006/main">
  <authors>
    <author>chenjie</author>
  </authors>
  <commentList>
    <comment ref="H5"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3.xml><?xml version="1.0" encoding="utf-8"?>
<comments xmlns="http://schemas.openxmlformats.org/spreadsheetml/2006/main">
  <authors>
    <author>chenjie</author>
  </authors>
  <commentList>
    <comment ref="M5"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44.xml><?xml version="1.0" encoding="utf-8"?>
<comments xmlns="http://schemas.openxmlformats.org/spreadsheetml/2006/main">
  <authors>
    <author>chenjie</author>
  </authors>
  <commentList>
    <comment ref="L6" authorId="0">
      <text>
        <r>
          <rPr>
            <b/>
            <sz val="9"/>
            <rFont val="宋体"/>
            <charset val="134"/>
          </rPr>
          <t>chenjie:</t>
        </r>
        <r>
          <rPr>
            <sz val="9"/>
            <rFont val="宋体"/>
            <charset val="134"/>
          </rPr>
          <t xml:space="preserve">
请注明帐面初始额的构成。指应付款内容，如“引进××设备款或融资租赁××设备款”等；</t>
        </r>
      </text>
    </comment>
  </commentList>
</comments>
</file>

<file path=xl/comments5.xml><?xml version="1.0" encoding="utf-8"?>
<comments xmlns="http://schemas.openxmlformats.org/spreadsheetml/2006/main">
  <authors>
    <author>chenjie</author>
  </authors>
  <commentList>
    <comment ref="R6" authorId="0">
      <text>
        <r>
          <rPr>
            <b/>
            <sz val="9"/>
            <rFont val="宋体"/>
            <charset val="134"/>
          </rPr>
          <t>chenjie:</t>
        </r>
        <r>
          <rPr>
            <sz val="9"/>
            <rFont val="宋体"/>
            <charset val="134"/>
          </rPr>
          <t xml:space="preserve">
(1)注1；(2)负数余额产生的原因。</t>
        </r>
      </text>
    </comment>
  </commentList>
</comments>
</file>

<file path=xl/comments6.xml><?xml version="1.0" encoding="utf-8"?>
<comments xmlns="http://schemas.openxmlformats.org/spreadsheetml/2006/main">
  <authors>
    <author>Administrator</author>
  </authors>
  <commentList>
    <comment ref="Q6" authorId="0">
      <text>
        <r>
          <rPr>
            <b/>
            <sz val="9"/>
            <rFont val="宋体"/>
            <charset val="134"/>
          </rPr>
          <t>Administrator:
如需申报，请填写完整</t>
        </r>
      </text>
    </comment>
  </commentList>
</comments>
</file>

<file path=xl/comments7.xml><?xml version="1.0" encoding="utf-8"?>
<comments xmlns="http://schemas.openxmlformats.org/spreadsheetml/2006/main">
  <authors>
    <author>Administrator</author>
  </authors>
  <commentList>
    <comment ref="Q6" authorId="0">
      <text>
        <r>
          <rPr>
            <b/>
            <sz val="9"/>
            <rFont val="宋体"/>
            <charset val="134"/>
          </rPr>
          <t>Administrator:
如需申报，请填写完整</t>
        </r>
      </text>
    </comment>
  </commentList>
</comments>
</file>

<file path=xl/comments8.xml><?xml version="1.0" encoding="utf-8"?>
<comments xmlns="http://schemas.openxmlformats.org/spreadsheetml/2006/main">
  <authors>
    <author>Administrator</author>
  </authors>
  <commentList>
    <comment ref="Q6" authorId="0">
      <text>
        <r>
          <rPr>
            <b/>
            <sz val="9"/>
            <rFont val="宋体"/>
            <charset val="134"/>
          </rPr>
          <t>Administrator:
如需申报，请填写完整</t>
        </r>
      </text>
    </comment>
  </commentList>
</comments>
</file>

<file path=xl/comments9.xml><?xml version="1.0" encoding="utf-8"?>
<comments xmlns="http://schemas.openxmlformats.org/spreadsheetml/2006/main">
  <authors>
    <author>Administrator</author>
  </authors>
  <commentList>
    <comment ref="Q6" authorId="0">
      <text>
        <r>
          <rPr>
            <b/>
            <sz val="9"/>
            <rFont val="宋体"/>
            <charset val="134"/>
          </rPr>
          <t>Administrator:
如需申报，请填写完整</t>
        </r>
      </text>
    </comment>
  </commentList>
</comments>
</file>

<file path=xl/sharedStrings.xml><?xml version="1.0" encoding="utf-8"?>
<sst xmlns="http://schemas.openxmlformats.org/spreadsheetml/2006/main" count="4801" uniqueCount="1187">
  <si>
    <t>资产评估申报表索引目录</t>
  </si>
  <si>
    <t>评估申报表封面</t>
  </si>
  <si>
    <t>评估申报表说明（填表前请先阅读）</t>
  </si>
  <si>
    <t>基本信息</t>
  </si>
  <si>
    <t>资产负债表</t>
  </si>
  <si>
    <t>汇总表</t>
  </si>
  <si>
    <t>分类汇总表</t>
  </si>
  <si>
    <t>流动资产</t>
  </si>
  <si>
    <t>货币资金</t>
  </si>
  <si>
    <t>现金</t>
  </si>
  <si>
    <t>流动负债</t>
  </si>
  <si>
    <t>短期借款</t>
  </si>
  <si>
    <t>银行存款</t>
  </si>
  <si>
    <t>交易性金融负债</t>
  </si>
  <si>
    <t>其他货币资金</t>
  </si>
  <si>
    <t>应付票据</t>
  </si>
  <si>
    <t>交易性金融资产</t>
  </si>
  <si>
    <t>股票投资</t>
  </si>
  <si>
    <t>应付账款</t>
  </si>
  <si>
    <t>债券投资</t>
  </si>
  <si>
    <t>预收款项</t>
  </si>
  <si>
    <t>基金投资</t>
  </si>
  <si>
    <t>应付职工薪酬</t>
  </si>
  <si>
    <t>应收票据</t>
  </si>
  <si>
    <t>应交税费</t>
  </si>
  <si>
    <t>应收账款</t>
  </si>
  <si>
    <t>应付利息</t>
  </si>
  <si>
    <t>预付款项</t>
  </si>
  <si>
    <t>应付股利（应付利润）</t>
  </si>
  <si>
    <t>应收利息</t>
  </si>
  <si>
    <t>其他应付款</t>
  </si>
  <si>
    <t>应收股利</t>
  </si>
  <si>
    <t>一年内到期的非流动负债</t>
  </si>
  <si>
    <t>其他应收款</t>
  </si>
  <si>
    <t>其他流动负债</t>
  </si>
  <si>
    <t>存货</t>
  </si>
  <si>
    <t>材料采购（在途物资）</t>
  </si>
  <si>
    <t>原材料</t>
  </si>
  <si>
    <t>在库周转材料</t>
  </si>
  <si>
    <t>非流动负债</t>
  </si>
  <si>
    <t>长期借款</t>
  </si>
  <si>
    <t>委托加工物资</t>
  </si>
  <si>
    <t>应付债券</t>
  </si>
  <si>
    <t>产成品（库存商品）</t>
  </si>
  <si>
    <t>长期应付款</t>
  </si>
  <si>
    <t>在产品（自制半成品）</t>
  </si>
  <si>
    <t>专项应付款</t>
  </si>
  <si>
    <t>发出商品</t>
  </si>
  <si>
    <t>预计负债</t>
  </si>
  <si>
    <t>在用周转材料</t>
  </si>
  <si>
    <t>递延所得税负债</t>
  </si>
  <si>
    <t>一年到期非流动资产</t>
  </si>
  <si>
    <t>其他非流动负债</t>
  </si>
  <si>
    <t>其他流动资产</t>
  </si>
  <si>
    <t>长期投资</t>
  </si>
  <si>
    <t>可供出售金融资产</t>
  </si>
  <si>
    <t>其他投资</t>
  </si>
  <si>
    <t>持有至到期投资</t>
  </si>
  <si>
    <t>长期应收款</t>
  </si>
  <si>
    <t>长期股权投资</t>
  </si>
  <si>
    <t>投资性房地产</t>
  </si>
  <si>
    <t>固定资产</t>
  </si>
  <si>
    <t>房屋建筑物</t>
  </si>
  <si>
    <t>构筑物及其他辅助设施</t>
  </si>
  <si>
    <t>管道及沟槽</t>
  </si>
  <si>
    <t>机器设备</t>
  </si>
  <si>
    <t>车辆</t>
  </si>
  <si>
    <t>电子设备</t>
  </si>
  <si>
    <t>土地</t>
  </si>
  <si>
    <t>在建工程</t>
  </si>
  <si>
    <t>在建工程-土建工程</t>
  </si>
  <si>
    <t>在建工程-设备安装工程</t>
  </si>
  <si>
    <t>工程物资</t>
  </si>
  <si>
    <t>固定资产清理</t>
  </si>
  <si>
    <t>生产性生物资产</t>
  </si>
  <si>
    <t>油气资产</t>
  </si>
  <si>
    <t>无形资产</t>
  </si>
  <si>
    <t>土地使用权</t>
  </si>
  <si>
    <t>其他无形资产</t>
  </si>
  <si>
    <t>开发支出</t>
  </si>
  <si>
    <t>商誉</t>
  </si>
  <si>
    <t>其他资产</t>
  </si>
  <si>
    <t>长期待摊费用</t>
  </si>
  <si>
    <t>递延所得税资产</t>
  </si>
  <si>
    <t>其他非流动资产</t>
  </si>
  <si>
    <t>评估申报表填表说明</t>
  </si>
  <si>
    <t>本工作簿用于委托方或被评估单位对评估基准日下的委估资产及负债的账面价值的申报。</t>
  </si>
  <si>
    <t>请贵单位填表人员按要求对工作表中账面价值及其以左各栏次或项目据实填写。</t>
  </si>
  <si>
    <t>点击每张工作表的表头，会显示填表说明，供企业填表参考。</t>
  </si>
  <si>
    <t>此表各科目明细的合计数，应与本次资产评估范围内的资产评估基准日的资产负债表的数据相符。</t>
  </si>
  <si>
    <t>如有债权、债务性资产的未达、坏账及实物性资产的毁损、报废等的项目应在其备注中说明。</t>
  </si>
  <si>
    <r>
      <rPr>
        <sz val="12"/>
        <rFont val="仿宋_GB2312"/>
        <charset val="134"/>
      </rPr>
      <t>明细表中如有日期档，除各明细表中有具体要求外，其格式应为</t>
    </r>
    <r>
      <rPr>
        <sz val="12"/>
        <rFont val="Times New Roman"/>
        <charset val="0"/>
      </rPr>
      <t>“XXXX-XX”</t>
    </r>
    <r>
      <rPr>
        <sz val="12"/>
        <rFont val="仿宋_GB2312"/>
        <charset val="134"/>
      </rPr>
      <t>。</t>
    </r>
  </si>
  <si>
    <r>
      <rPr>
        <sz val="12"/>
        <rFont val="Times New Roman"/>
        <charset val="0"/>
      </rPr>
      <t xml:space="preserve">    </t>
    </r>
    <r>
      <rPr>
        <sz val="12"/>
        <rFont val="仿宋_GB2312"/>
        <charset val="134"/>
      </rPr>
      <t>例：</t>
    </r>
    <r>
      <rPr>
        <sz val="12"/>
        <rFont val="Times New Roman"/>
        <charset val="0"/>
      </rPr>
      <t>“2000</t>
    </r>
    <r>
      <rPr>
        <sz val="12"/>
        <rFont val="仿宋_GB2312"/>
        <charset val="134"/>
      </rPr>
      <t>年</t>
    </r>
    <r>
      <rPr>
        <sz val="12"/>
        <rFont val="Times New Roman"/>
        <charset val="0"/>
      </rPr>
      <t>09</t>
    </r>
    <r>
      <rPr>
        <sz val="12"/>
        <rFont val="仿宋_GB2312"/>
        <charset val="134"/>
      </rPr>
      <t>月</t>
    </r>
    <r>
      <rPr>
        <sz val="12"/>
        <rFont val="Times New Roman"/>
        <charset val="0"/>
      </rPr>
      <t>10</t>
    </r>
    <r>
      <rPr>
        <sz val="12"/>
        <rFont val="仿宋_GB2312"/>
        <charset val="134"/>
      </rPr>
      <t>日</t>
    </r>
    <r>
      <rPr>
        <sz val="12"/>
        <rFont val="Times New Roman"/>
        <charset val="0"/>
      </rPr>
      <t>”</t>
    </r>
    <r>
      <rPr>
        <sz val="12"/>
        <rFont val="仿宋_GB2312"/>
        <charset val="134"/>
      </rPr>
      <t>应填为</t>
    </r>
    <r>
      <rPr>
        <sz val="12"/>
        <rFont val="Times New Roman"/>
        <charset val="0"/>
      </rPr>
      <t>“2000-09”</t>
    </r>
    <r>
      <rPr>
        <sz val="12"/>
        <rFont val="仿宋_GB2312"/>
        <charset val="134"/>
      </rPr>
      <t>。</t>
    </r>
  </si>
  <si>
    <t>如无法确定具体月份，请将月份填为12月或基准日所在月份。</t>
  </si>
  <si>
    <r>
      <rPr>
        <sz val="12"/>
        <rFont val="Times New Roman"/>
        <charset val="0"/>
      </rPr>
      <t xml:space="preserve">    </t>
    </r>
    <r>
      <rPr>
        <sz val="12"/>
        <rFont val="仿宋_GB2312"/>
        <charset val="134"/>
      </rPr>
      <t>例：</t>
    </r>
    <r>
      <rPr>
        <sz val="12"/>
        <rFont val="Times New Roman"/>
        <charset val="0"/>
      </rPr>
      <t>“2000</t>
    </r>
    <r>
      <rPr>
        <sz val="12"/>
        <rFont val="仿宋_GB2312"/>
        <charset val="134"/>
      </rPr>
      <t>年</t>
    </r>
    <r>
      <rPr>
        <sz val="12"/>
        <rFont val="Times New Roman"/>
        <charset val="0"/>
      </rPr>
      <t>”</t>
    </r>
    <r>
      <rPr>
        <sz val="12"/>
        <rFont val="仿宋_GB2312"/>
        <charset val="134"/>
      </rPr>
      <t>应填为</t>
    </r>
    <r>
      <rPr>
        <sz val="12"/>
        <rFont val="Times New Roman"/>
        <charset val="0"/>
      </rPr>
      <t>“2000-</t>
    </r>
    <r>
      <rPr>
        <sz val="12"/>
        <rFont val="Times New Roman"/>
        <charset val="0"/>
      </rPr>
      <t>12</t>
    </r>
    <r>
      <rPr>
        <sz val="12"/>
        <rFont val="Times New Roman"/>
        <charset val="0"/>
      </rPr>
      <t>”</t>
    </r>
    <r>
      <rPr>
        <sz val="12"/>
        <rFont val="仿宋_GB2312"/>
        <charset val="134"/>
      </rPr>
      <t>或“</t>
    </r>
    <r>
      <rPr>
        <sz val="12"/>
        <rFont val="Times New Roman"/>
        <charset val="0"/>
      </rPr>
      <t>2004-09</t>
    </r>
    <r>
      <rPr>
        <sz val="12"/>
        <rFont val="仿宋_GB2312"/>
        <charset val="134"/>
      </rPr>
      <t>”。</t>
    </r>
  </si>
  <si>
    <t>如为累计发生的业务，请将发生日期填为最后一笔业务的发生日期。</t>
  </si>
  <si>
    <r>
      <rPr>
        <sz val="12"/>
        <rFont val="仿宋_GB2312"/>
        <charset val="134"/>
      </rPr>
      <t>如明细表的行数不够时，请填表人员在</t>
    </r>
    <r>
      <rPr>
        <b/>
        <sz val="12"/>
        <color indexed="10"/>
        <rFont val="Times New Roman"/>
        <charset val="0"/>
      </rPr>
      <t>“</t>
    </r>
    <r>
      <rPr>
        <b/>
        <sz val="12"/>
        <color indexed="10"/>
        <rFont val="仿宋_GB2312"/>
        <charset val="134"/>
      </rPr>
      <t>合计</t>
    </r>
    <r>
      <rPr>
        <b/>
        <sz val="12"/>
        <color indexed="10"/>
        <rFont val="Times New Roman"/>
        <charset val="0"/>
      </rPr>
      <t>”</t>
    </r>
    <r>
      <rPr>
        <b/>
        <sz val="12"/>
        <color indexed="10"/>
        <rFont val="仿宋_GB2312"/>
        <charset val="134"/>
      </rPr>
      <t>前</t>
    </r>
    <r>
      <rPr>
        <sz val="12"/>
        <rFont val="仿宋_GB2312"/>
        <charset val="134"/>
      </rPr>
      <t>进行插入行。</t>
    </r>
  </si>
  <si>
    <r>
      <rPr>
        <sz val="12"/>
        <rFont val="仿宋_GB2312"/>
        <charset val="134"/>
      </rPr>
      <t>可通过</t>
    </r>
    <r>
      <rPr>
        <sz val="12"/>
        <rFont val="Times New Roman"/>
        <charset val="0"/>
      </rPr>
      <t>“</t>
    </r>
    <r>
      <rPr>
        <sz val="12"/>
        <rFont val="仿宋_GB2312"/>
        <charset val="134"/>
      </rPr>
      <t>索引目录</t>
    </r>
    <r>
      <rPr>
        <sz val="12"/>
        <rFont val="Times New Roman"/>
        <charset val="0"/>
      </rPr>
      <t>”</t>
    </r>
    <r>
      <rPr>
        <sz val="12"/>
        <rFont val="仿宋_GB2312"/>
        <charset val="134"/>
      </rPr>
      <t>或各汇总表中的</t>
    </r>
    <r>
      <rPr>
        <sz val="12"/>
        <rFont val="Times New Roman"/>
        <charset val="0"/>
      </rPr>
      <t>“</t>
    </r>
    <r>
      <rPr>
        <sz val="12"/>
        <rFont val="仿宋_GB2312"/>
        <charset val="134"/>
      </rPr>
      <t>项目名称</t>
    </r>
    <r>
      <rPr>
        <sz val="12"/>
        <rFont val="Times New Roman"/>
        <charset val="0"/>
      </rPr>
      <t>”</t>
    </r>
    <r>
      <rPr>
        <sz val="12"/>
        <rFont val="仿宋_GB2312"/>
        <charset val="134"/>
      </rPr>
      <t>进入明细表</t>
    </r>
    <r>
      <rPr>
        <sz val="12"/>
        <rFont val="Times New Roman"/>
        <charset val="0"/>
      </rPr>
      <t>,</t>
    </r>
    <r>
      <rPr>
        <sz val="12"/>
        <rFont val="仿宋_GB2312"/>
        <charset val="134"/>
      </rPr>
      <t>通过各明细表中的</t>
    </r>
    <r>
      <rPr>
        <sz val="12"/>
        <rFont val="Times New Roman"/>
        <charset val="0"/>
      </rPr>
      <t>“</t>
    </r>
    <r>
      <rPr>
        <sz val="12"/>
        <rFont val="仿宋_GB2312"/>
        <charset val="134"/>
      </rPr>
      <t>索引页</t>
    </r>
    <r>
      <rPr>
        <sz val="12"/>
        <rFont val="Times New Roman"/>
        <charset val="0"/>
      </rPr>
      <t>”</t>
    </r>
    <r>
      <rPr>
        <sz val="12"/>
        <rFont val="仿宋_GB2312"/>
        <charset val="134"/>
      </rPr>
      <t>按纽可返回</t>
    </r>
    <r>
      <rPr>
        <sz val="12"/>
        <rFont val="Times New Roman"/>
        <charset val="0"/>
      </rPr>
      <t>“</t>
    </r>
    <r>
      <rPr>
        <sz val="12"/>
        <rFont val="仿宋_GB2312"/>
        <charset val="134"/>
      </rPr>
      <t>索引目录</t>
    </r>
    <r>
      <rPr>
        <sz val="12"/>
        <rFont val="Times New Roman"/>
        <charset val="0"/>
      </rPr>
      <t>”</t>
    </r>
    <r>
      <rPr>
        <sz val="12"/>
        <rFont val="仿宋_GB2312"/>
        <charset val="134"/>
      </rPr>
      <t>。</t>
    </r>
  </si>
  <si>
    <t>注：除以上要求企业填写的或按具体情况评估人员另作要求填写的栏目或项外，企业不应对此套表的其它部分作任何修改变动！</t>
  </si>
  <si>
    <t>作任何修改变动，谢谢合作！</t>
  </si>
  <si>
    <r>
      <rPr>
        <sz val="12"/>
        <rFont val="仿宋_GB2312"/>
        <charset val="134"/>
      </rPr>
      <t>可通过</t>
    </r>
    <r>
      <rPr>
        <sz val="12"/>
        <rFont val="Times New Roman"/>
        <charset val="0"/>
      </rPr>
      <t>“</t>
    </r>
    <r>
      <rPr>
        <sz val="12"/>
        <rFont val="仿宋_GB2312"/>
        <charset val="134"/>
      </rPr>
      <t>索引目录</t>
    </r>
    <r>
      <rPr>
        <sz val="12"/>
        <rFont val="Times New Roman"/>
        <charset val="0"/>
      </rPr>
      <t>”</t>
    </r>
    <r>
      <rPr>
        <sz val="12"/>
        <rFont val="仿宋_GB2312"/>
        <charset val="134"/>
      </rPr>
      <t>中第“隐藏&amp;显示工作表”来隐藏或显示相应的工作表。</t>
    </r>
  </si>
  <si>
    <t>填表顺序：基本信息→资产负债表→各明细科目，如现金、银行存款、……。</t>
  </si>
  <si>
    <t>提示：不适用的工作表可通过索引目录表中“隐藏&amp;显示工作表”隐藏，但不可删除！</t>
  </si>
  <si>
    <t>工作表标签不能更改！</t>
  </si>
  <si>
    <t>如有疑问请与我公司项目人员联系</t>
  </si>
  <si>
    <t>姓名：</t>
  </si>
  <si>
    <t>手机：</t>
  </si>
  <si>
    <r>
      <rPr>
        <b/>
        <sz val="14"/>
        <rFont val="Times New Roman"/>
        <charset val="0"/>
      </rPr>
      <t>Email</t>
    </r>
    <r>
      <rPr>
        <b/>
        <sz val="14"/>
        <rFont val="宋体"/>
        <charset val="134"/>
      </rPr>
      <t>：</t>
    </r>
  </si>
  <si>
    <t>行高24</t>
  </si>
  <si>
    <t>行高16</t>
  </si>
  <si>
    <t>会企01表</t>
  </si>
  <si>
    <t>单位:人民币元</t>
  </si>
  <si>
    <t>项目名称</t>
  </si>
  <si>
    <t>行高21</t>
  </si>
  <si>
    <t>流动资产：</t>
  </si>
  <si>
    <t>流动负债：</t>
  </si>
  <si>
    <t>应付股利</t>
  </si>
  <si>
    <t>一年内到期的非流动资产</t>
  </si>
  <si>
    <t>流动资产合计</t>
  </si>
  <si>
    <t>非流动资产：</t>
  </si>
  <si>
    <t>流动负债合计</t>
  </si>
  <si>
    <t>非流动负债：</t>
  </si>
  <si>
    <t>非流动负债合计</t>
  </si>
  <si>
    <t>负债合计</t>
  </si>
  <si>
    <t>所有者权益：</t>
  </si>
  <si>
    <t>实收资本（或股本）</t>
  </si>
  <si>
    <t>资本公积</t>
  </si>
  <si>
    <t>减：库存股</t>
  </si>
  <si>
    <t>盈余公积</t>
  </si>
  <si>
    <t>未分配利润</t>
  </si>
  <si>
    <t>所有者权益合计</t>
  </si>
  <si>
    <t>非流动资产合计</t>
  </si>
  <si>
    <t>资产合计</t>
  </si>
  <si>
    <t>负债和所有者权益</t>
  </si>
  <si>
    <t>法定代表人：                      财务负责人：                      主管会计：</t>
  </si>
  <si>
    <t>行高40</t>
  </si>
  <si>
    <t>列宽26</t>
  </si>
  <si>
    <t>列宽22</t>
  </si>
  <si>
    <r>
      <rPr>
        <sz val="20"/>
        <rFont val="黑体"/>
        <charset val="134"/>
      </rPr>
      <t>资</t>
    </r>
    <r>
      <rPr>
        <sz val="20"/>
        <rFont val="Times New Roman"/>
        <charset val="0"/>
      </rPr>
      <t xml:space="preserve">  </t>
    </r>
    <r>
      <rPr>
        <sz val="20"/>
        <rFont val="黑体"/>
        <charset val="134"/>
      </rPr>
      <t>产</t>
    </r>
    <r>
      <rPr>
        <sz val="20"/>
        <rFont val="Times New Roman"/>
        <charset val="0"/>
      </rPr>
      <t xml:space="preserve">  </t>
    </r>
    <r>
      <rPr>
        <sz val="20"/>
        <rFont val="黑体"/>
        <charset val="134"/>
      </rPr>
      <t>评</t>
    </r>
    <r>
      <rPr>
        <sz val="20"/>
        <rFont val="Times New Roman"/>
        <charset val="0"/>
      </rPr>
      <t xml:space="preserve">  </t>
    </r>
    <r>
      <rPr>
        <sz val="20"/>
        <rFont val="黑体"/>
        <charset val="134"/>
      </rPr>
      <t>估</t>
    </r>
    <r>
      <rPr>
        <sz val="20"/>
        <rFont val="Times New Roman"/>
        <charset val="0"/>
      </rPr>
      <t xml:space="preserve">  </t>
    </r>
    <r>
      <rPr>
        <sz val="20"/>
        <rFont val="黑体"/>
        <charset val="134"/>
      </rPr>
      <t>结</t>
    </r>
    <r>
      <rPr>
        <sz val="20"/>
        <rFont val="Times New Roman"/>
        <charset val="0"/>
      </rPr>
      <t xml:space="preserve">  </t>
    </r>
    <r>
      <rPr>
        <sz val="20"/>
        <rFont val="黑体"/>
        <charset val="134"/>
      </rPr>
      <t>果</t>
    </r>
    <r>
      <rPr>
        <sz val="20"/>
        <rFont val="Times New Roman"/>
        <charset val="0"/>
      </rPr>
      <t xml:space="preserve">  </t>
    </r>
    <r>
      <rPr>
        <sz val="20"/>
        <rFont val="黑体"/>
        <charset val="134"/>
      </rPr>
      <t>汇</t>
    </r>
    <r>
      <rPr>
        <sz val="20"/>
        <rFont val="Times New Roman"/>
        <charset val="0"/>
      </rPr>
      <t xml:space="preserve">  </t>
    </r>
    <r>
      <rPr>
        <sz val="20"/>
        <rFont val="黑体"/>
        <charset val="134"/>
      </rPr>
      <t>总</t>
    </r>
    <r>
      <rPr>
        <sz val="20"/>
        <rFont val="Times New Roman"/>
        <charset val="0"/>
      </rPr>
      <t xml:space="preserve">  </t>
    </r>
    <r>
      <rPr>
        <sz val="20"/>
        <rFont val="黑体"/>
        <charset val="134"/>
      </rPr>
      <t>表</t>
    </r>
  </si>
  <si>
    <t>金额单位：人民币万元</t>
  </si>
  <si>
    <r>
      <rPr>
        <sz val="12"/>
        <color indexed="8"/>
        <rFont val="宋体"/>
        <charset val="134"/>
      </rPr>
      <t>项</t>
    </r>
    <r>
      <rPr>
        <sz val="12"/>
        <color indexed="8"/>
        <rFont val="Times New Roman"/>
        <charset val="0"/>
      </rPr>
      <t xml:space="preserve">            </t>
    </r>
    <r>
      <rPr>
        <sz val="12"/>
        <color indexed="8"/>
        <rFont val="宋体"/>
        <charset val="134"/>
      </rPr>
      <t>目</t>
    </r>
  </si>
  <si>
    <t>审计前账面值</t>
  </si>
  <si>
    <t>账面价值</t>
  </si>
  <si>
    <t>评估价值</t>
  </si>
  <si>
    <t>增减值</t>
  </si>
  <si>
    <t>增值率％</t>
  </si>
  <si>
    <t>A‘</t>
  </si>
  <si>
    <t>A</t>
  </si>
  <si>
    <t>B</t>
  </si>
  <si>
    <r>
      <rPr>
        <sz val="12"/>
        <rFont val="Times New Roman"/>
        <charset val="0"/>
      </rPr>
      <t>C=</t>
    </r>
    <r>
      <rPr>
        <sz val="12"/>
        <rFont val="Times New Roman"/>
        <charset val="0"/>
      </rPr>
      <t>B</t>
    </r>
    <r>
      <rPr>
        <sz val="12"/>
        <rFont val="Times New Roman"/>
        <charset val="0"/>
      </rPr>
      <t>-</t>
    </r>
    <r>
      <rPr>
        <sz val="12"/>
        <rFont val="Times New Roman"/>
        <charset val="0"/>
      </rPr>
      <t>A</t>
    </r>
  </si>
  <si>
    <r>
      <rPr>
        <sz val="12"/>
        <rFont val="Times New Roman"/>
        <charset val="0"/>
      </rPr>
      <t>D=C</t>
    </r>
    <r>
      <rPr>
        <sz val="12"/>
        <rFont val="Times New Roman"/>
        <charset val="0"/>
      </rPr>
      <t>/</t>
    </r>
    <r>
      <rPr>
        <sz val="12"/>
        <rFont val="Times New Roman"/>
        <charset val="0"/>
      </rPr>
      <t>A</t>
    </r>
    <r>
      <rPr>
        <sz val="12"/>
        <rFont val="Times New Roman"/>
        <charset val="0"/>
      </rPr>
      <t>×100</t>
    </r>
  </si>
  <si>
    <t>非流动资产</t>
  </si>
  <si>
    <t>其中：长期股权投资</t>
  </si>
  <si>
    <t xml:space="preserve">      投资性房地产</t>
  </si>
  <si>
    <r>
      <rPr>
        <sz val="12"/>
        <rFont val="宋体"/>
        <charset val="134"/>
      </rPr>
      <t xml:space="preserve">      </t>
    </r>
    <r>
      <rPr>
        <sz val="12"/>
        <rFont val="宋体"/>
        <charset val="134"/>
      </rPr>
      <t>固定资产</t>
    </r>
  </si>
  <si>
    <r>
      <rPr>
        <sz val="12"/>
        <rFont val="宋体"/>
        <charset val="134"/>
      </rPr>
      <t xml:space="preserve">      </t>
    </r>
    <r>
      <rPr>
        <sz val="12"/>
        <rFont val="宋体"/>
        <charset val="134"/>
      </rPr>
      <t>其中：建</t>
    </r>
    <r>
      <rPr>
        <sz val="12"/>
        <rFont val="宋体"/>
        <charset val="134"/>
      </rPr>
      <t>筑</t>
    </r>
    <r>
      <rPr>
        <sz val="12"/>
        <rFont val="宋体"/>
        <charset val="134"/>
      </rPr>
      <t>物</t>
    </r>
  </si>
  <si>
    <r>
      <rPr>
        <sz val="12"/>
        <rFont val="宋体"/>
        <charset val="134"/>
      </rPr>
      <t xml:space="preserve">        </t>
    </r>
    <r>
      <rPr>
        <sz val="12"/>
        <rFont val="Times New Roman"/>
        <charset val="0"/>
      </rPr>
      <t xml:space="preserve">   </t>
    </r>
    <r>
      <rPr>
        <sz val="12"/>
        <rFont val="Times New Roman"/>
        <charset val="0"/>
      </rPr>
      <t xml:space="preserve">   </t>
    </r>
    <r>
      <rPr>
        <sz val="12"/>
        <rFont val="Times New Roman"/>
        <charset val="0"/>
      </rPr>
      <t xml:space="preserve"> </t>
    </r>
    <r>
      <rPr>
        <sz val="12"/>
        <rFont val="Times New Roman"/>
        <charset val="0"/>
      </rPr>
      <t xml:space="preserve"> </t>
    </r>
    <r>
      <rPr>
        <sz val="12"/>
        <rFont val="宋体"/>
        <charset val="134"/>
      </rPr>
      <t>设</t>
    </r>
    <r>
      <rPr>
        <sz val="12"/>
        <rFont val="宋体"/>
        <charset val="134"/>
      </rPr>
      <t>备</t>
    </r>
  </si>
  <si>
    <r>
      <rPr>
        <sz val="12"/>
        <rFont val="宋体"/>
        <charset val="134"/>
      </rPr>
      <t xml:space="preserve">        </t>
    </r>
    <r>
      <rPr>
        <sz val="12"/>
        <rFont val="Times New Roman"/>
        <charset val="0"/>
      </rPr>
      <t xml:space="preserve">    </t>
    </r>
    <r>
      <rPr>
        <sz val="12"/>
        <rFont val="Times New Roman"/>
        <charset val="0"/>
      </rPr>
      <t xml:space="preserve">  </t>
    </r>
    <r>
      <rPr>
        <sz val="12"/>
        <rFont val="Times New Roman"/>
        <charset val="0"/>
      </rPr>
      <t xml:space="preserve"> </t>
    </r>
    <r>
      <rPr>
        <sz val="12"/>
        <rFont val="Times New Roman"/>
        <charset val="0"/>
      </rPr>
      <t xml:space="preserve"> </t>
    </r>
    <r>
      <rPr>
        <sz val="12"/>
        <rFont val="宋体"/>
        <charset val="134"/>
      </rPr>
      <t>土</t>
    </r>
    <r>
      <rPr>
        <sz val="12"/>
        <rFont val="宋体"/>
        <charset val="134"/>
      </rPr>
      <t>地</t>
    </r>
  </si>
  <si>
    <t xml:space="preserve">      在建工程</t>
  </si>
  <si>
    <r>
      <rPr>
        <sz val="12"/>
        <rFont val="宋体"/>
        <charset val="134"/>
      </rPr>
      <t xml:space="preserve">      </t>
    </r>
    <r>
      <rPr>
        <sz val="12"/>
        <rFont val="宋体"/>
        <charset val="134"/>
      </rPr>
      <t>无形资产</t>
    </r>
  </si>
  <si>
    <r>
      <rPr>
        <sz val="12"/>
        <rFont val="宋体"/>
        <charset val="134"/>
      </rPr>
      <t xml:space="preserve">      </t>
    </r>
    <r>
      <rPr>
        <sz val="12"/>
        <rFont val="宋体"/>
        <charset val="134"/>
      </rPr>
      <t xml:space="preserve">    </t>
    </r>
    <r>
      <rPr>
        <sz val="12"/>
        <rFont val="宋体"/>
        <charset val="134"/>
      </rPr>
      <t>无形资产—</t>
    </r>
    <r>
      <rPr>
        <sz val="12"/>
        <rFont val="宋体"/>
        <charset val="134"/>
      </rPr>
      <t>土地使用权</t>
    </r>
  </si>
  <si>
    <r>
      <rPr>
        <sz val="12"/>
        <rFont val="宋体"/>
        <charset val="134"/>
      </rPr>
      <t xml:space="preserve">      </t>
    </r>
    <r>
      <rPr>
        <sz val="12"/>
        <rFont val="宋体"/>
        <charset val="134"/>
      </rPr>
      <t>其他</t>
    </r>
  </si>
  <si>
    <t>资产总计</t>
  </si>
  <si>
    <t>负债总计</t>
  </si>
  <si>
    <t>净资产（所有者权益）</t>
  </si>
  <si>
    <t>评估机构：天健兴业资产评估（新疆）有限公司</t>
  </si>
  <si>
    <t>check</t>
  </si>
  <si>
    <t>资产评估结果分类汇总表</t>
  </si>
  <si>
    <t>金额单位：人民币元</t>
  </si>
  <si>
    <t>序号</t>
  </si>
  <si>
    <t>增值额</t>
  </si>
  <si>
    <r>
      <rPr>
        <sz val="10"/>
        <rFont val="宋体"/>
        <charset val="134"/>
      </rPr>
      <t>增值率</t>
    </r>
    <r>
      <rPr>
        <sz val="10"/>
        <rFont val="Times New Roman"/>
        <charset val="0"/>
      </rPr>
      <t>%</t>
    </r>
  </si>
  <si>
    <t>审定数</t>
  </si>
  <si>
    <t>差异</t>
  </si>
  <si>
    <t>一、流动资产合计</t>
  </si>
  <si>
    <t>二、非流动资产合计</t>
  </si>
  <si>
    <t>三、资产总计</t>
  </si>
  <si>
    <t>四、流动负债合计</t>
  </si>
  <si>
    <t>五、非流动负债合计</t>
  </si>
  <si>
    <t>六、负债总计</t>
  </si>
  <si>
    <t>七、净资产（所有者权益）</t>
  </si>
  <si>
    <t>评估机构：新疆信德资产评估有限公司</t>
  </si>
  <si>
    <t>资产减值准备</t>
  </si>
  <si>
    <t>科目名称</t>
  </si>
  <si>
    <t>一</t>
  </si>
  <si>
    <t>坏账准备</t>
  </si>
  <si>
    <t>其中：应收账款</t>
  </si>
  <si>
    <t>二</t>
  </si>
  <si>
    <t>存货跌价准备</t>
  </si>
  <si>
    <t>三</t>
  </si>
  <si>
    <t>可供出售金融资产减值准备</t>
  </si>
  <si>
    <t>四</t>
  </si>
  <si>
    <t>持有至到期投资减值准备</t>
  </si>
  <si>
    <t>五</t>
  </si>
  <si>
    <t>长期股权投资减值准备</t>
  </si>
  <si>
    <t>六</t>
  </si>
  <si>
    <t>投资性房地产减值准备</t>
  </si>
  <si>
    <t>七</t>
  </si>
  <si>
    <t>固定资产减值准备</t>
  </si>
  <si>
    <t>八</t>
  </si>
  <si>
    <t>工程物资减值准备</t>
  </si>
  <si>
    <t>九</t>
  </si>
  <si>
    <t>在建工程减值准备</t>
  </si>
  <si>
    <t>十</t>
  </si>
  <si>
    <t>生产性生物资产减值准备</t>
  </si>
  <si>
    <t>其中：成熟生产性生物资产</t>
  </si>
  <si>
    <t>十一</t>
  </si>
  <si>
    <t>油气资产减值准备</t>
  </si>
  <si>
    <t>十二</t>
  </si>
  <si>
    <t>无形资产减值准备</t>
  </si>
  <si>
    <t>十三</t>
  </si>
  <si>
    <t>商誉减值准备</t>
  </si>
  <si>
    <t>十四</t>
  </si>
  <si>
    <t>其他</t>
  </si>
  <si>
    <t>合计</t>
  </si>
  <si>
    <t>流动资产评估汇总表</t>
  </si>
  <si>
    <t>编号</t>
  </si>
  <si>
    <r>
      <rPr>
        <sz val="10"/>
        <color indexed="8"/>
        <rFont val="Times New Roman"/>
        <charset val="0"/>
      </rPr>
      <t>增值率</t>
    </r>
    <r>
      <rPr>
        <sz val="10"/>
        <rFont val="Times New Roman"/>
        <charset val="0"/>
      </rPr>
      <t>%</t>
    </r>
  </si>
  <si>
    <t>3-1</t>
  </si>
  <si>
    <t>3-2</t>
  </si>
  <si>
    <t>3-3</t>
  </si>
  <si>
    <t>3-4</t>
  </si>
  <si>
    <t>3-5</t>
  </si>
  <si>
    <t>预付账款</t>
  </si>
  <si>
    <t>3-6</t>
  </si>
  <si>
    <t>3-7</t>
  </si>
  <si>
    <t>应收股利（应收利润）</t>
  </si>
  <si>
    <t>3-8</t>
  </si>
  <si>
    <t>3-9</t>
  </si>
  <si>
    <t>3-10</t>
  </si>
  <si>
    <t>3-11</t>
  </si>
  <si>
    <t>货币资金评估汇总表</t>
  </si>
  <si>
    <t>3-1-1</t>
  </si>
  <si>
    <t>3-1-2</t>
  </si>
  <si>
    <t>3-1-3</t>
  </si>
  <si>
    <r>
      <rPr>
        <sz val="18"/>
        <rFont val="黑体"/>
        <charset val="134"/>
      </rPr>
      <t>货币资金</t>
    </r>
    <r>
      <rPr>
        <sz val="18"/>
        <rFont val="Times New Roman"/>
        <charset val="0"/>
      </rPr>
      <t>—</t>
    </r>
    <r>
      <rPr>
        <sz val="18"/>
        <rFont val="黑体"/>
        <charset val="134"/>
      </rPr>
      <t>现金评估明细表</t>
    </r>
  </si>
  <si>
    <r>
      <rPr>
        <sz val="10"/>
        <rFont val="宋体"/>
        <charset val="134"/>
      </rPr>
      <t>存放部门（单位</t>
    </r>
    <r>
      <rPr>
        <sz val="10"/>
        <rFont val="Times New Roman"/>
        <charset val="0"/>
      </rPr>
      <t>)</t>
    </r>
  </si>
  <si>
    <t>币种</t>
  </si>
  <si>
    <t>外币账面金额</t>
  </si>
  <si>
    <t>评估基准日汇率</t>
  </si>
  <si>
    <t>备注</t>
  </si>
  <si>
    <r>
      <rPr>
        <sz val="10"/>
        <rFont val="宋体"/>
        <charset val="134"/>
      </rPr>
      <t>合</t>
    </r>
    <r>
      <rPr>
        <sz val="10"/>
        <rFont val="Times New Roman"/>
        <charset val="0"/>
      </rPr>
      <t xml:space="preserve">         </t>
    </r>
    <r>
      <rPr>
        <sz val="10"/>
        <rFont val="宋体"/>
        <charset val="134"/>
      </rPr>
      <t>计</t>
    </r>
  </si>
  <si>
    <r>
      <rPr>
        <sz val="18"/>
        <rFont val="黑体"/>
        <charset val="134"/>
      </rPr>
      <t>货币资金</t>
    </r>
    <r>
      <rPr>
        <sz val="18"/>
        <rFont val="Times New Roman"/>
        <charset val="0"/>
      </rPr>
      <t>—</t>
    </r>
    <r>
      <rPr>
        <sz val="18"/>
        <rFont val="黑体"/>
        <charset val="134"/>
      </rPr>
      <t>银行存款评估明细表</t>
    </r>
  </si>
  <si>
    <t>开户银行</t>
  </si>
  <si>
    <t>账号</t>
  </si>
  <si>
    <t>原币金额</t>
  </si>
  <si>
    <t>基准日汇率</t>
  </si>
  <si>
    <r>
      <rPr>
        <sz val="18"/>
        <rFont val="黑体"/>
        <charset val="134"/>
      </rPr>
      <t>货币资金</t>
    </r>
    <r>
      <rPr>
        <sz val="18"/>
        <rFont val="Times New Roman"/>
        <charset val="0"/>
      </rPr>
      <t>—</t>
    </r>
    <r>
      <rPr>
        <sz val="18"/>
        <rFont val="黑体"/>
        <charset val="134"/>
      </rPr>
      <t>其他货币资金评估明细表</t>
    </r>
  </si>
  <si>
    <t>名称及内容</t>
  </si>
  <si>
    <t>用途</t>
  </si>
  <si>
    <t>交易性金融资产评估汇总表</t>
  </si>
  <si>
    <t>增值率%</t>
  </si>
  <si>
    <t>3-2-1</t>
  </si>
  <si>
    <t>交易性金融资产-股票投资</t>
  </si>
  <si>
    <t>3-2-2</t>
  </si>
  <si>
    <t>交易性金融资产-债券投资</t>
  </si>
  <si>
    <t>3-2-3</t>
  </si>
  <si>
    <t>交易性金融资产-基金投资</t>
  </si>
  <si>
    <t>交易性金融资产合计</t>
  </si>
  <si>
    <t>交易性金融资产—股票投资评估明细表</t>
  </si>
  <si>
    <t>被投资单位名称</t>
  </si>
  <si>
    <t>股票名称及代码</t>
  </si>
  <si>
    <t>投资日期</t>
  </si>
  <si>
    <t>持股数量</t>
  </si>
  <si>
    <t>成本</t>
  </si>
  <si>
    <r>
      <rPr>
        <sz val="10"/>
        <rFont val="宋体"/>
        <charset val="134"/>
      </rPr>
      <t>基准日收盘价</t>
    </r>
    <r>
      <rPr>
        <sz val="10"/>
        <rFont val="Times New Roman"/>
        <charset val="0"/>
      </rPr>
      <t>/</t>
    </r>
    <r>
      <rPr>
        <sz val="10"/>
        <rFont val="宋体"/>
        <charset val="134"/>
      </rPr>
      <t>股</t>
    </r>
  </si>
  <si>
    <r>
      <rPr>
        <sz val="10"/>
        <rFont val="宋体"/>
        <charset val="134"/>
      </rPr>
      <t>合</t>
    </r>
    <r>
      <rPr>
        <sz val="10"/>
        <rFont val="Times New Roman"/>
        <charset val="0"/>
      </rPr>
      <t xml:space="preserve">          </t>
    </r>
    <r>
      <rPr>
        <sz val="10"/>
        <rFont val="宋体"/>
        <charset val="134"/>
      </rPr>
      <t>计</t>
    </r>
  </si>
  <si>
    <t>交易性金融资产—债券投资评估明细表</t>
  </si>
  <si>
    <t>债券名称</t>
  </si>
  <si>
    <t>发行日期</t>
  </si>
  <si>
    <r>
      <rPr>
        <sz val="10"/>
        <rFont val="宋体"/>
        <charset val="134"/>
      </rPr>
      <t>票面利率</t>
    </r>
    <r>
      <rPr>
        <sz val="10"/>
        <rFont val="Times New Roman"/>
        <charset val="0"/>
      </rPr>
      <t>%</t>
    </r>
  </si>
  <si>
    <t>交易性金融资产—基金投资评估明细表</t>
  </si>
  <si>
    <t>基金发行单位</t>
  </si>
  <si>
    <t>基金名称</t>
  </si>
  <si>
    <t>基金类型</t>
  </si>
  <si>
    <t>基金份额</t>
  </si>
  <si>
    <r>
      <rPr>
        <sz val="10"/>
        <rFont val="宋体"/>
        <charset val="134"/>
      </rPr>
      <t>基准日净值</t>
    </r>
    <r>
      <rPr>
        <sz val="10"/>
        <rFont val="Times New Roman"/>
        <charset val="0"/>
      </rPr>
      <t>/</t>
    </r>
    <r>
      <rPr>
        <sz val="10"/>
        <rFont val="宋体"/>
        <charset val="134"/>
      </rPr>
      <t>份</t>
    </r>
  </si>
  <si>
    <t>应收票据评估明细表</t>
  </si>
  <si>
    <r>
      <rPr>
        <sz val="10"/>
        <rFont val="宋体"/>
        <charset val="134"/>
      </rPr>
      <t>户名（结算对象</t>
    </r>
    <r>
      <rPr>
        <sz val="10"/>
        <rFont val="Times New Roman"/>
        <charset val="0"/>
      </rPr>
      <t>)</t>
    </r>
  </si>
  <si>
    <t>业务内容</t>
  </si>
  <si>
    <t>出票日期</t>
  </si>
  <si>
    <t>到期日期</t>
  </si>
  <si>
    <r>
      <rPr>
        <sz val="10"/>
        <rFont val="宋体"/>
        <charset val="134"/>
      </rPr>
      <t>合</t>
    </r>
    <r>
      <rPr>
        <sz val="10"/>
        <rFont val="Times New Roman"/>
        <charset val="0"/>
      </rPr>
      <t xml:space="preserve">            </t>
    </r>
    <r>
      <rPr>
        <sz val="10"/>
        <rFont val="宋体"/>
        <charset val="134"/>
      </rPr>
      <t>计</t>
    </r>
  </si>
  <si>
    <t>应收账款评估明细表</t>
  </si>
  <si>
    <r>
      <rPr>
        <sz val="10"/>
        <rFont val="宋体"/>
        <charset val="134"/>
      </rPr>
      <t>欠款单位名称（结算对象</t>
    </r>
    <r>
      <rPr>
        <sz val="10"/>
        <rFont val="Times New Roman"/>
        <charset val="0"/>
      </rPr>
      <t>)</t>
    </r>
  </si>
  <si>
    <t>关联关系类型</t>
  </si>
  <si>
    <t>最后一次变动日期</t>
  </si>
  <si>
    <t>账龄</t>
  </si>
  <si>
    <t>账龄划分</t>
  </si>
  <si>
    <t>账面余额</t>
  </si>
  <si>
    <t>计提坏账准备</t>
  </si>
  <si>
    <r>
      <rPr>
        <sz val="10"/>
        <color rgb="FFFF0000"/>
        <rFont val="Times New Roman"/>
        <charset val="0"/>
      </rPr>
      <t>1</t>
    </r>
    <r>
      <rPr>
        <sz val="10"/>
        <color indexed="10"/>
        <rFont val="宋体"/>
        <charset val="134"/>
      </rPr>
      <t>年以内</t>
    </r>
  </si>
  <si>
    <r>
      <rPr>
        <sz val="10"/>
        <color rgb="FFFF0000"/>
        <rFont val="Times New Roman"/>
        <charset val="0"/>
      </rPr>
      <t>1~2</t>
    </r>
    <r>
      <rPr>
        <sz val="10"/>
        <color indexed="10"/>
        <rFont val="宋体"/>
        <charset val="134"/>
      </rPr>
      <t>年</t>
    </r>
  </si>
  <si>
    <r>
      <rPr>
        <sz val="10"/>
        <color rgb="FFFF0000"/>
        <rFont val="Times New Roman"/>
        <charset val="0"/>
      </rPr>
      <t>2~3</t>
    </r>
    <r>
      <rPr>
        <sz val="10"/>
        <color indexed="10"/>
        <rFont val="宋体"/>
        <charset val="134"/>
      </rPr>
      <t>年</t>
    </r>
  </si>
  <si>
    <r>
      <rPr>
        <sz val="10"/>
        <color rgb="FFFF0000"/>
        <rFont val="Times New Roman"/>
        <charset val="0"/>
      </rPr>
      <t>3</t>
    </r>
    <r>
      <rPr>
        <sz val="10"/>
        <color indexed="10"/>
        <rFont val="宋体"/>
        <charset val="134"/>
      </rPr>
      <t>年以上</t>
    </r>
  </si>
  <si>
    <t>账龄计提</t>
  </si>
  <si>
    <t>个别计提</t>
  </si>
  <si>
    <r>
      <rPr>
        <sz val="10"/>
        <rFont val="Times New Roman"/>
        <charset val="0"/>
      </rPr>
      <t>1</t>
    </r>
    <r>
      <rPr>
        <sz val="10"/>
        <rFont val="宋体"/>
        <charset val="134"/>
      </rPr>
      <t>年以内</t>
    </r>
  </si>
  <si>
    <r>
      <rPr>
        <sz val="10"/>
        <rFont val="Times New Roman"/>
        <charset val="0"/>
      </rPr>
      <t>1~2</t>
    </r>
    <r>
      <rPr>
        <sz val="10"/>
        <rFont val="宋体"/>
        <charset val="134"/>
      </rPr>
      <t>年</t>
    </r>
  </si>
  <si>
    <r>
      <rPr>
        <sz val="10"/>
        <rFont val="Times New Roman"/>
        <charset val="0"/>
      </rPr>
      <t>2~3</t>
    </r>
    <r>
      <rPr>
        <sz val="10"/>
        <rFont val="宋体"/>
        <charset val="134"/>
      </rPr>
      <t>年</t>
    </r>
  </si>
  <si>
    <r>
      <rPr>
        <sz val="10"/>
        <rFont val="Times New Roman"/>
        <charset val="0"/>
      </rPr>
      <t>3</t>
    </r>
    <r>
      <rPr>
        <sz val="10"/>
        <rFont val="宋体"/>
        <charset val="134"/>
      </rPr>
      <t>年以上</t>
    </r>
  </si>
  <si>
    <t>减：坏账准备/评估风险损失</t>
  </si>
  <si>
    <r>
      <rPr>
        <sz val="10"/>
        <rFont val="宋体"/>
        <charset val="134"/>
      </rPr>
      <t>净</t>
    </r>
    <r>
      <rPr>
        <sz val="10"/>
        <rFont val="Times New Roman"/>
        <charset val="0"/>
      </rPr>
      <t xml:space="preserve">            </t>
    </r>
    <r>
      <rPr>
        <sz val="10"/>
        <rFont val="宋体"/>
        <charset val="134"/>
      </rPr>
      <t>额</t>
    </r>
  </si>
  <si>
    <r>
      <rPr>
        <sz val="10"/>
        <rFont val="宋体"/>
        <charset val="134"/>
      </rPr>
      <t>注</t>
    </r>
    <r>
      <rPr>
        <sz val="10"/>
        <rFont val="Times New Roman"/>
        <charset val="0"/>
      </rPr>
      <t>1</t>
    </r>
    <r>
      <rPr>
        <sz val="10"/>
        <rFont val="宋体"/>
        <charset val="134"/>
      </rPr>
      <t>：</t>
    </r>
  </si>
  <si>
    <t>注明账齡在一年以上的账款的可收回性，若有部分可能不能收回，请估计不能收回的金額，以供评估时作參考。</t>
  </si>
  <si>
    <r>
      <rPr>
        <sz val="10"/>
        <rFont val="宋体"/>
        <charset val="134"/>
      </rPr>
      <t>注</t>
    </r>
    <r>
      <rPr>
        <sz val="10"/>
        <rFont val="Times New Roman"/>
        <charset val="0"/>
      </rPr>
      <t>2</t>
    </r>
    <r>
      <rPr>
        <sz val="10"/>
        <rFont val="宋体"/>
        <charset val="134"/>
      </rPr>
      <t>：</t>
    </r>
    <r>
      <rPr>
        <sz val="10"/>
        <rFont val="Times New Roman"/>
        <charset val="0"/>
      </rPr>
      <t>“</t>
    </r>
    <r>
      <rPr>
        <sz val="10"/>
        <rFont val="宋体"/>
        <charset val="134"/>
      </rPr>
      <t>备注</t>
    </r>
    <r>
      <rPr>
        <sz val="10"/>
        <rFont val="Times New Roman"/>
        <charset val="0"/>
      </rPr>
      <t>”</t>
    </r>
    <r>
      <rPr>
        <sz val="10"/>
        <rFont val="宋体"/>
        <charset val="134"/>
      </rPr>
      <t>栏填写方法：</t>
    </r>
  </si>
  <si>
    <r>
      <rPr>
        <sz val="10"/>
        <rFont val="Times New Roman"/>
        <charset val="0"/>
      </rPr>
      <t>1</t>
    </r>
    <r>
      <rPr>
        <sz val="10"/>
        <rFont val="宋体"/>
        <charset val="134"/>
      </rPr>
      <t>）欠款单位为关联方、总公司内部或本公司内部单位的，应在备注栏注明</t>
    </r>
    <r>
      <rPr>
        <sz val="10"/>
        <rFont val="Times New Roman"/>
        <charset val="0"/>
      </rPr>
      <t>“</t>
    </r>
    <r>
      <rPr>
        <sz val="10"/>
        <rFont val="宋体"/>
        <charset val="134"/>
      </rPr>
      <t>关联方</t>
    </r>
    <r>
      <rPr>
        <sz val="10"/>
        <rFont val="Times New Roman"/>
        <charset val="0"/>
      </rPr>
      <t>”</t>
    </r>
    <r>
      <rPr>
        <sz val="10"/>
        <rFont val="宋体"/>
        <charset val="134"/>
      </rPr>
      <t>、</t>
    </r>
    <r>
      <rPr>
        <sz val="10"/>
        <rFont val="Times New Roman"/>
        <charset val="0"/>
      </rPr>
      <t>“</t>
    </r>
    <r>
      <rPr>
        <sz val="10"/>
        <rFont val="宋体"/>
        <charset val="134"/>
      </rPr>
      <t>总公司内部</t>
    </r>
    <r>
      <rPr>
        <sz val="10"/>
        <rFont val="Times New Roman"/>
        <charset val="0"/>
      </rPr>
      <t>”</t>
    </r>
    <r>
      <rPr>
        <sz val="10"/>
        <rFont val="宋体"/>
        <charset val="134"/>
      </rPr>
      <t>、</t>
    </r>
    <r>
      <rPr>
        <sz val="10"/>
        <rFont val="Times New Roman"/>
        <charset val="0"/>
      </rPr>
      <t>“</t>
    </r>
    <r>
      <rPr>
        <sz val="10"/>
        <rFont val="宋体"/>
        <charset val="134"/>
      </rPr>
      <t>内部单位</t>
    </r>
    <r>
      <rPr>
        <sz val="10"/>
        <rFont val="Times New Roman"/>
        <charset val="0"/>
      </rPr>
      <t>”</t>
    </r>
    <r>
      <rPr>
        <sz val="10"/>
        <rFont val="宋体"/>
        <charset val="134"/>
      </rPr>
      <t>；</t>
    </r>
  </si>
  <si>
    <r>
      <rPr>
        <sz val="10"/>
        <rFont val="Times New Roman"/>
        <charset val="0"/>
      </rPr>
      <t>2</t>
    </r>
    <r>
      <rPr>
        <sz val="10"/>
        <rFont val="宋体"/>
        <charset val="134"/>
      </rPr>
      <t>）</t>
    </r>
    <r>
      <rPr>
        <sz val="10"/>
        <rFont val="Times New Roman"/>
        <charset val="0"/>
      </rPr>
      <t xml:space="preserve"> </t>
    </r>
    <r>
      <rPr>
        <sz val="10"/>
        <rFont val="宋体"/>
        <charset val="134"/>
      </rPr>
      <t>涉诉款项应在备注中标明</t>
    </r>
    <r>
      <rPr>
        <sz val="10"/>
        <rFont val="Times New Roman"/>
        <charset val="0"/>
      </rPr>
      <t>“</t>
    </r>
    <r>
      <rPr>
        <sz val="10"/>
        <rFont val="宋体"/>
        <charset val="134"/>
      </rPr>
      <t>涉诉</t>
    </r>
    <r>
      <rPr>
        <sz val="10"/>
        <rFont val="Times New Roman"/>
        <charset val="0"/>
      </rPr>
      <t>”</t>
    </r>
    <r>
      <rPr>
        <sz val="10"/>
        <rFont val="宋体"/>
        <charset val="134"/>
      </rPr>
      <t>；</t>
    </r>
  </si>
  <si>
    <r>
      <rPr>
        <sz val="10"/>
        <rFont val="Times New Roman"/>
        <charset val="0"/>
      </rPr>
      <t>3</t>
    </r>
    <r>
      <rPr>
        <sz val="10"/>
        <rFont val="宋体"/>
        <charset val="134"/>
      </rPr>
      <t>）评估基准日后已部分或全部收回款项的，应注明日期及金额，如</t>
    </r>
    <r>
      <rPr>
        <sz val="10"/>
        <rFont val="Times New Roman"/>
        <charset val="0"/>
      </rPr>
      <t>“2003</t>
    </r>
    <r>
      <rPr>
        <sz val="10"/>
        <rFont val="宋体"/>
        <charset val="134"/>
      </rPr>
      <t>年</t>
    </r>
    <r>
      <rPr>
        <sz val="10"/>
        <rFont val="Times New Roman"/>
        <charset val="0"/>
      </rPr>
      <t>2</t>
    </r>
    <r>
      <rPr>
        <sz val="10"/>
        <rFont val="宋体"/>
        <charset val="134"/>
      </rPr>
      <t>月</t>
    </r>
    <r>
      <rPr>
        <sz val="10"/>
        <rFont val="Times New Roman"/>
        <charset val="0"/>
      </rPr>
      <t>4</t>
    </r>
    <r>
      <rPr>
        <sz val="10"/>
        <rFont val="宋体"/>
        <charset val="134"/>
      </rPr>
      <t>日收回</t>
    </r>
    <r>
      <rPr>
        <sz val="10"/>
        <rFont val="Times New Roman"/>
        <charset val="0"/>
      </rPr>
      <t>8,530.00</t>
    </r>
    <r>
      <rPr>
        <sz val="10"/>
        <rFont val="宋体"/>
        <charset val="134"/>
      </rPr>
      <t>元</t>
    </r>
    <r>
      <rPr>
        <sz val="10"/>
        <rFont val="Times New Roman"/>
        <charset val="0"/>
      </rPr>
      <t>”</t>
    </r>
    <r>
      <rPr>
        <sz val="10"/>
        <rFont val="宋体"/>
        <charset val="134"/>
      </rPr>
      <t>；</t>
    </r>
  </si>
  <si>
    <r>
      <rPr>
        <sz val="10"/>
        <rFont val="Times New Roman"/>
        <charset val="0"/>
      </rPr>
      <t>4</t>
    </r>
    <r>
      <rPr>
        <sz val="10"/>
        <rFont val="宋体"/>
        <charset val="134"/>
      </rPr>
      <t>）填表单位认为其他应说明的事项</t>
    </r>
  </si>
  <si>
    <t>预付款项评估明细表</t>
  </si>
  <si>
    <r>
      <rPr>
        <sz val="10"/>
        <rFont val="宋体"/>
        <charset val="134"/>
      </rPr>
      <t>收款单位名称（结算对象</t>
    </r>
    <r>
      <rPr>
        <sz val="10"/>
        <rFont val="Times New Roman"/>
        <charset val="0"/>
      </rPr>
      <t>)</t>
    </r>
  </si>
  <si>
    <t>发生日期</t>
  </si>
  <si>
    <t>应收利息评估明细表</t>
  </si>
  <si>
    <t>本金</t>
  </si>
  <si>
    <t>利息所属期间</t>
  </si>
  <si>
    <r>
      <rPr>
        <sz val="10"/>
        <rFont val="宋体"/>
        <charset val="134"/>
      </rPr>
      <t>利息率</t>
    </r>
    <r>
      <rPr>
        <sz val="10"/>
        <rFont val="Times New Roman"/>
        <charset val="0"/>
      </rPr>
      <t>%</t>
    </r>
  </si>
  <si>
    <t>应收股利（应收利润）评估明细表</t>
  </si>
  <si>
    <t>股利所属期间</t>
  </si>
  <si>
    <t>其他应收款评估明细表</t>
  </si>
  <si>
    <t>最后一次 变动日期</t>
  </si>
  <si>
    <t>小计</t>
  </si>
  <si>
    <t>存货评估汇总表</t>
  </si>
  <si>
    <r>
      <rPr>
        <sz val="10"/>
        <rFont val="Times New Roman"/>
        <charset val="0"/>
      </rPr>
      <t>增值率</t>
    </r>
    <r>
      <rPr>
        <sz val="10"/>
        <rFont val="Times New Roman"/>
        <charset val="0"/>
      </rPr>
      <t>%</t>
    </r>
  </si>
  <si>
    <t>3-9-1</t>
  </si>
  <si>
    <t>3-9-2</t>
  </si>
  <si>
    <r>
      <rPr>
        <sz val="10"/>
        <rFont val="宋体"/>
        <charset val="134"/>
      </rPr>
      <t>原材料</t>
    </r>
  </si>
  <si>
    <t>3-9-3</t>
  </si>
  <si>
    <t>3-9-4</t>
  </si>
  <si>
    <t>3-9-5</t>
  </si>
  <si>
    <t>3-9-6</t>
  </si>
  <si>
    <t>3-9-7</t>
  </si>
  <si>
    <t>3-9-8</t>
  </si>
  <si>
    <t>存货合计</t>
  </si>
  <si>
    <t>减：存货减值准备</t>
  </si>
  <si>
    <t>存货净额</t>
  </si>
  <si>
    <r>
      <rPr>
        <sz val="18"/>
        <rFont val="黑体"/>
        <charset val="134"/>
      </rPr>
      <t>存货</t>
    </r>
    <r>
      <rPr>
        <sz val="18"/>
        <rFont val="Times New Roman"/>
        <charset val="0"/>
      </rPr>
      <t>—</t>
    </r>
    <r>
      <rPr>
        <sz val="18"/>
        <rFont val="黑体"/>
        <charset val="134"/>
      </rPr>
      <t>材料采购（在途物资）评估明细表</t>
    </r>
  </si>
  <si>
    <t>名称及规格型号</t>
  </si>
  <si>
    <t>计量单位</t>
  </si>
  <si>
    <t>数量</t>
  </si>
  <si>
    <t>单价</t>
  </si>
  <si>
    <t>金额</t>
  </si>
  <si>
    <t>实际数量</t>
  </si>
  <si>
    <t>减:减值准备</t>
  </si>
  <si>
    <r>
      <rPr>
        <sz val="18"/>
        <rFont val="黑体"/>
        <charset val="134"/>
      </rPr>
      <t>存货</t>
    </r>
    <r>
      <rPr>
        <sz val="18"/>
        <rFont val="Times New Roman"/>
        <charset val="0"/>
      </rPr>
      <t>—</t>
    </r>
    <r>
      <rPr>
        <sz val="18"/>
        <rFont val="黑体"/>
        <charset val="134"/>
      </rPr>
      <t>原材料评估明细表</t>
    </r>
  </si>
  <si>
    <t>存放地点</t>
  </si>
  <si>
    <t>库龄（年）</t>
  </si>
  <si>
    <t>注1：</t>
  </si>
  <si>
    <r>
      <rPr>
        <sz val="10"/>
        <rFont val="Times New Roman"/>
        <charset val="0"/>
      </rPr>
      <t>1</t>
    </r>
    <r>
      <rPr>
        <sz val="10"/>
        <rFont val="宋体"/>
        <charset val="134"/>
      </rPr>
      <t>）正常，无需填写；</t>
    </r>
    <r>
      <rPr>
        <sz val="10"/>
        <rFont val="Times New Roman"/>
        <charset val="0"/>
      </rPr>
      <t>2</t>
    </r>
    <r>
      <rPr>
        <sz val="10"/>
        <rFont val="宋体"/>
        <charset val="134"/>
      </rPr>
      <t>）残次，填</t>
    </r>
    <r>
      <rPr>
        <sz val="10"/>
        <rFont val="Times New Roman"/>
        <charset val="0"/>
      </rPr>
      <t>“A”</t>
    </r>
    <r>
      <rPr>
        <sz val="10"/>
        <rFont val="宋体"/>
        <charset val="134"/>
      </rPr>
      <t>；</t>
    </r>
    <r>
      <rPr>
        <sz val="10"/>
        <rFont val="Times New Roman"/>
        <charset val="0"/>
      </rPr>
      <t>3</t>
    </r>
    <r>
      <rPr>
        <sz val="10"/>
        <rFont val="宋体"/>
        <charset val="134"/>
      </rPr>
      <t>）变质，填</t>
    </r>
    <r>
      <rPr>
        <sz val="10"/>
        <rFont val="Times New Roman"/>
        <charset val="0"/>
      </rPr>
      <t>“B”</t>
    </r>
    <r>
      <rPr>
        <sz val="10"/>
        <rFont val="宋体"/>
        <charset val="134"/>
      </rPr>
      <t>；</t>
    </r>
    <r>
      <rPr>
        <sz val="10"/>
        <rFont val="Times New Roman"/>
        <charset val="0"/>
      </rPr>
      <t>4</t>
    </r>
    <r>
      <rPr>
        <sz val="10"/>
        <rFont val="宋体"/>
        <charset val="134"/>
      </rPr>
      <t>）毁损，填</t>
    </r>
    <r>
      <rPr>
        <sz val="10"/>
        <rFont val="Times New Roman"/>
        <charset val="0"/>
      </rPr>
      <t>“C”</t>
    </r>
    <r>
      <rPr>
        <sz val="10"/>
        <rFont val="宋体"/>
        <charset val="134"/>
      </rPr>
      <t>；</t>
    </r>
    <r>
      <rPr>
        <sz val="10"/>
        <rFont val="Times New Roman"/>
        <charset val="0"/>
      </rPr>
      <t>5</t>
    </r>
    <r>
      <rPr>
        <sz val="10"/>
        <rFont val="宋体"/>
        <charset val="134"/>
      </rPr>
      <t>）滞销，填</t>
    </r>
    <r>
      <rPr>
        <sz val="10"/>
        <rFont val="Times New Roman"/>
        <charset val="0"/>
      </rPr>
      <t>“E”</t>
    </r>
    <r>
      <rPr>
        <sz val="10"/>
        <rFont val="宋体"/>
        <charset val="134"/>
      </rPr>
      <t>；</t>
    </r>
    <r>
      <rPr>
        <sz val="10"/>
        <rFont val="Times New Roman"/>
        <charset val="0"/>
      </rPr>
      <t>6</t>
    </r>
    <r>
      <rPr>
        <sz val="10"/>
        <rFont val="宋体"/>
        <charset val="134"/>
      </rPr>
      <t>）积压，填“</t>
    </r>
    <r>
      <rPr>
        <sz val="10"/>
        <rFont val="Times New Roman"/>
        <charset val="0"/>
      </rPr>
      <t>D</t>
    </r>
    <r>
      <rPr>
        <sz val="10"/>
        <rFont val="宋体"/>
        <charset val="134"/>
      </rPr>
      <t>”并在备注中填写已积压时间“</t>
    </r>
    <r>
      <rPr>
        <sz val="10"/>
        <rFont val="Times New Roman"/>
        <charset val="0"/>
      </rPr>
      <t>1</t>
    </r>
    <r>
      <rPr>
        <sz val="10"/>
        <rFont val="宋体"/>
        <charset val="134"/>
      </rPr>
      <t>年以内”、“</t>
    </r>
    <r>
      <rPr>
        <sz val="10"/>
        <rFont val="Times New Roman"/>
        <charset val="0"/>
      </rPr>
      <t>1~2</t>
    </r>
    <r>
      <rPr>
        <sz val="10"/>
        <rFont val="宋体"/>
        <charset val="134"/>
      </rPr>
      <t>年”、“</t>
    </r>
    <r>
      <rPr>
        <sz val="10"/>
        <rFont val="Times New Roman"/>
        <charset val="0"/>
      </rPr>
      <t>2~3</t>
    </r>
    <r>
      <rPr>
        <sz val="10"/>
        <rFont val="宋体"/>
        <charset val="134"/>
      </rPr>
      <t>年”、“</t>
    </r>
    <r>
      <rPr>
        <sz val="10"/>
        <rFont val="Times New Roman"/>
        <charset val="0"/>
      </rPr>
      <t>3</t>
    </r>
    <r>
      <rPr>
        <sz val="10"/>
        <rFont val="宋体"/>
        <charset val="134"/>
      </rPr>
      <t>年以上”；</t>
    </r>
    <r>
      <rPr>
        <sz val="10"/>
        <rFont val="Times New Roman"/>
        <charset val="0"/>
      </rPr>
      <t>7</t>
    </r>
    <r>
      <rPr>
        <sz val="10"/>
        <rFont val="宋体"/>
        <charset val="134"/>
      </rPr>
      <t>）其他情形用文字表述。</t>
    </r>
  </si>
  <si>
    <r>
      <rPr>
        <sz val="10"/>
        <rFont val="Times New Roman"/>
        <charset val="0"/>
      </rPr>
      <t>6</t>
    </r>
    <r>
      <rPr>
        <sz val="10"/>
        <rFont val="宋体"/>
        <charset val="134"/>
      </rPr>
      <t>）积压，填</t>
    </r>
    <r>
      <rPr>
        <sz val="10"/>
        <rFont val="Times New Roman"/>
        <charset val="0"/>
      </rPr>
      <t>“D”</t>
    </r>
    <r>
      <rPr>
        <sz val="10"/>
        <rFont val="宋体"/>
        <charset val="134"/>
      </rPr>
      <t>并在备注中填写已积压时间</t>
    </r>
    <r>
      <rPr>
        <sz val="10"/>
        <rFont val="Times New Roman"/>
        <charset val="0"/>
      </rPr>
      <t>“1</t>
    </r>
    <r>
      <rPr>
        <sz val="10"/>
        <rFont val="宋体"/>
        <charset val="134"/>
      </rPr>
      <t>年以内</t>
    </r>
    <r>
      <rPr>
        <sz val="10"/>
        <rFont val="Times New Roman"/>
        <charset val="0"/>
      </rPr>
      <t>”</t>
    </r>
    <r>
      <rPr>
        <sz val="10"/>
        <rFont val="宋体"/>
        <charset val="134"/>
      </rPr>
      <t>、</t>
    </r>
    <r>
      <rPr>
        <sz val="10"/>
        <rFont val="Times New Roman"/>
        <charset val="0"/>
      </rPr>
      <t>“1~2</t>
    </r>
    <r>
      <rPr>
        <sz val="10"/>
        <rFont val="宋体"/>
        <charset val="134"/>
      </rPr>
      <t>年</t>
    </r>
    <r>
      <rPr>
        <sz val="10"/>
        <rFont val="Times New Roman"/>
        <charset val="0"/>
      </rPr>
      <t>”</t>
    </r>
    <r>
      <rPr>
        <sz val="10"/>
        <rFont val="宋体"/>
        <charset val="134"/>
      </rPr>
      <t>、</t>
    </r>
    <r>
      <rPr>
        <sz val="10"/>
        <rFont val="Times New Roman"/>
        <charset val="0"/>
      </rPr>
      <t>“2~3</t>
    </r>
    <r>
      <rPr>
        <sz val="10"/>
        <rFont val="宋体"/>
        <charset val="134"/>
      </rPr>
      <t>年</t>
    </r>
    <r>
      <rPr>
        <sz val="10"/>
        <rFont val="Times New Roman"/>
        <charset val="0"/>
      </rPr>
      <t>”</t>
    </r>
    <r>
      <rPr>
        <sz val="10"/>
        <rFont val="宋体"/>
        <charset val="134"/>
      </rPr>
      <t>、</t>
    </r>
    <r>
      <rPr>
        <sz val="10"/>
        <rFont val="Times New Roman"/>
        <charset val="0"/>
      </rPr>
      <t>“3</t>
    </r>
    <r>
      <rPr>
        <sz val="10"/>
        <rFont val="宋体"/>
        <charset val="134"/>
      </rPr>
      <t>年以上</t>
    </r>
    <r>
      <rPr>
        <sz val="10"/>
        <rFont val="Times New Roman"/>
        <charset val="0"/>
      </rPr>
      <t>”</t>
    </r>
    <r>
      <rPr>
        <sz val="10"/>
        <rFont val="宋体"/>
        <charset val="134"/>
      </rPr>
      <t>；</t>
    </r>
    <r>
      <rPr>
        <sz val="10"/>
        <rFont val="Times New Roman"/>
        <charset val="0"/>
      </rPr>
      <t>7</t>
    </r>
    <r>
      <rPr>
        <sz val="10"/>
        <rFont val="宋体"/>
        <charset val="134"/>
      </rPr>
      <t>）其他情形用文字表述。</t>
    </r>
  </si>
  <si>
    <r>
      <rPr>
        <sz val="18"/>
        <rFont val="黑体"/>
        <charset val="134"/>
      </rPr>
      <t>存货</t>
    </r>
    <r>
      <rPr>
        <sz val="18"/>
        <rFont val="Times New Roman"/>
        <charset val="0"/>
      </rPr>
      <t>—</t>
    </r>
    <r>
      <rPr>
        <sz val="18"/>
        <rFont val="黑体"/>
        <charset val="134"/>
      </rPr>
      <t>在库周转材料评估明细表</t>
    </r>
  </si>
  <si>
    <r>
      <rPr>
        <sz val="10"/>
        <rFont val="Times New Roman"/>
        <charset val="0"/>
      </rPr>
      <t>1</t>
    </r>
    <r>
      <rPr>
        <sz val="10"/>
        <rFont val="宋体"/>
        <charset val="134"/>
      </rPr>
      <t>）正常，无需填写；</t>
    </r>
    <r>
      <rPr>
        <sz val="10"/>
        <rFont val="Times New Roman"/>
        <charset val="0"/>
      </rPr>
      <t>2</t>
    </r>
    <r>
      <rPr>
        <sz val="10"/>
        <rFont val="宋体"/>
        <charset val="134"/>
      </rPr>
      <t>）残次，填</t>
    </r>
    <r>
      <rPr>
        <sz val="10"/>
        <rFont val="Times New Roman"/>
        <charset val="0"/>
      </rPr>
      <t>“A”</t>
    </r>
    <r>
      <rPr>
        <sz val="10"/>
        <rFont val="宋体"/>
        <charset val="134"/>
      </rPr>
      <t>；</t>
    </r>
    <r>
      <rPr>
        <sz val="10"/>
        <rFont val="Times New Roman"/>
        <charset val="0"/>
      </rPr>
      <t>3</t>
    </r>
    <r>
      <rPr>
        <sz val="10"/>
        <rFont val="宋体"/>
        <charset val="134"/>
      </rPr>
      <t>）变质，填</t>
    </r>
    <r>
      <rPr>
        <sz val="10"/>
        <rFont val="Times New Roman"/>
        <charset val="0"/>
      </rPr>
      <t>“B”</t>
    </r>
    <r>
      <rPr>
        <sz val="10"/>
        <rFont val="宋体"/>
        <charset val="134"/>
      </rPr>
      <t>；</t>
    </r>
    <r>
      <rPr>
        <sz val="10"/>
        <rFont val="Times New Roman"/>
        <charset val="0"/>
      </rPr>
      <t>4</t>
    </r>
    <r>
      <rPr>
        <sz val="10"/>
        <rFont val="宋体"/>
        <charset val="134"/>
      </rPr>
      <t>）毁损，填</t>
    </r>
    <r>
      <rPr>
        <sz val="10"/>
        <rFont val="Times New Roman"/>
        <charset val="0"/>
      </rPr>
      <t>“C”</t>
    </r>
    <r>
      <rPr>
        <sz val="10"/>
        <rFont val="宋体"/>
        <charset val="134"/>
      </rPr>
      <t>；</t>
    </r>
    <r>
      <rPr>
        <sz val="10"/>
        <rFont val="Times New Roman"/>
        <charset val="0"/>
      </rPr>
      <t>5</t>
    </r>
    <r>
      <rPr>
        <sz val="10"/>
        <rFont val="宋体"/>
        <charset val="134"/>
      </rPr>
      <t>）滞销，填</t>
    </r>
    <r>
      <rPr>
        <sz val="10"/>
        <rFont val="Times New Roman"/>
        <charset val="0"/>
      </rPr>
      <t>“E”</t>
    </r>
    <r>
      <rPr>
        <sz val="10"/>
        <rFont val="宋体"/>
        <charset val="134"/>
      </rPr>
      <t>；</t>
    </r>
  </si>
  <si>
    <t>存货—委托加工物资评估明细表</t>
  </si>
  <si>
    <t>加工单位名称</t>
  </si>
  <si>
    <r>
      <rPr>
        <sz val="18"/>
        <rFont val="黑体"/>
        <charset val="134"/>
      </rPr>
      <t>存货</t>
    </r>
    <r>
      <rPr>
        <sz val="18"/>
        <rFont val="Times New Roman"/>
        <charset val="0"/>
      </rPr>
      <t>—</t>
    </r>
    <r>
      <rPr>
        <sz val="18"/>
        <rFont val="黑体"/>
        <charset val="134"/>
      </rPr>
      <t>产成品（库存商品）评估明细表</t>
    </r>
  </si>
  <si>
    <t>不含税销售价格</t>
  </si>
  <si>
    <t>适销程度（畅销、正常、勉强、滞销）</t>
  </si>
  <si>
    <r>
      <rPr>
        <sz val="18"/>
        <rFont val="黑体"/>
        <charset val="134"/>
      </rPr>
      <t>存货</t>
    </r>
    <r>
      <rPr>
        <sz val="18"/>
        <rFont val="Times New Roman"/>
        <charset val="0"/>
      </rPr>
      <t>—</t>
    </r>
    <r>
      <rPr>
        <sz val="18"/>
        <rFont val="黑体"/>
        <charset val="134"/>
      </rPr>
      <t>在产品（自制半成品）评估明细表</t>
    </r>
  </si>
  <si>
    <t>完工百分比（%）</t>
  </si>
  <si>
    <r>
      <rPr>
        <sz val="18"/>
        <rFont val="黑体"/>
        <charset val="134"/>
      </rPr>
      <t>存货</t>
    </r>
    <r>
      <rPr>
        <sz val="18"/>
        <rFont val="Times New Roman"/>
        <charset val="0"/>
      </rPr>
      <t>—</t>
    </r>
    <r>
      <rPr>
        <sz val="18"/>
        <rFont val="黑体"/>
        <charset val="134"/>
      </rPr>
      <t>在产品（开发成本）评估明细表</t>
    </r>
  </si>
  <si>
    <t>土地情况</t>
  </si>
  <si>
    <t>规划建筑面积</t>
  </si>
  <si>
    <t>项目总投资</t>
  </si>
  <si>
    <t>预售面积</t>
  </si>
  <si>
    <t>待售面积</t>
  </si>
  <si>
    <t>预计完工日期</t>
  </si>
  <si>
    <t>付款百分比</t>
  </si>
  <si>
    <t>预计预售日期</t>
  </si>
  <si>
    <t>预计预售均价</t>
  </si>
  <si>
    <t>土地出让金</t>
  </si>
  <si>
    <t>土地拆迁费用</t>
  </si>
  <si>
    <t>红线外基础设施费用</t>
  </si>
  <si>
    <t>土地其他费用</t>
  </si>
  <si>
    <t>前期工程</t>
  </si>
  <si>
    <t>基础设施</t>
  </si>
  <si>
    <t>建安工程</t>
  </si>
  <si>
    <t>配套工程</t>
  </si>
  <si>
    <t>开发间接费用</t>
  </si>
  <si>
    <t>财务费用</t>
  </si>
  <si>
    <t>其他成本</t>
  </si>
  <si>
    <t>宗地名称</t>
  </si>
  <si>
    <t>土地权证编号</t>
  </si>
  <si>
    <t>土地面积</t>
  </si>
  <si>
    <t>详细座落地址</t>
  </si>
  <si>
    <r>
      <rPr>
        <sz val="18"/>
        <rFont val="黑体"/>
        <charset val="134"/>
      </rPr>
      <t>存货</t>
    </r>
    <r>
      <rPr>
        <sz val="18"/>
        <rFont val="Times New Roman"/>
        <charset val="0"/>
      </rPr>
      <t>—</t>
    </r>
    <r>
      <rPr>
        <sz val="18"/>
        <rFont val="黑体"/>
        <charset val="134"/>
      </rPr>
      <t>发出商品评估明细表</t>
    </r>
  </si>
  <si>
    <t>商品名称</t>
  </si>
  <si>
    <t>对方单位名称</t>
  </si>
  <si>
    <t>资产评估汇总表</t>
  </si>
  <si>
    <t>原值</t>
  </si>
  <si>
    <t>净值</t>
  </si>
  <si>
    <t>在用周转材料：</t>
  </si>
  <si>
    <t>4-6-1</t>
  </si>
  <si>
    <t>在用周转材料一批</t>
  </si>
  <si>
    <t>4-6-2</t>
  </si>
  <si>
    <t>在用周转材料二批</t>
  </si>
  <si>
    <t>4-6-3</t>
  </si>
  <si>
    <t>在用周转材料三批</t>
  </si>
  <si>
    <t>4-6-4</t>
  </si>
  <si>
    <t>在用周转材料四批</t>
  </si>
  <si>
    <t>在用周转材料合计</t>
  </si>
  <si>
    <t>设备类：</t>
  </si>
  <si>
    <t>4-6-4-1</t>
  </si>
  <si>
    <t>设备一批</t>
  </si>
  <si>
    <t>4-6-4-2</t>
  </si>
  <si>
    <t>设备二批</t>
  </si>
  <si>
    <t>4-6-4-3</t>
  </si>
  <si>
    <t>设备三批</t>
  </si>
  <si>
    <t>4-6-4-4</t>
  </si>
  <si>
    <t>设备四批</t>
  </si>
  <si>
    <t>设备合计</t>
  </si>
  <si>
    <t>工程物资：</t>
  </si>
  <si>
    <t>工程物资一批</t>
  </si>
  <si>
    <t>工程物资二批</t>
  </si>
  <si>
    <t>工程物资三批</t>
  </si>
  <si>
    <t>工程物资四批</t>
  </si>
  <si>
    <t>工程物资合计</t>
  </si>
  <si>
    <t>固定资产合计</t>
  </si>
  <si>
    <t>减：固定资产减值准备</t>
  </si>
  <si>
    <t>在用周转材料评估汇总表</t>
  </si>
  <si>
    <t>4-6-6-1</t>
  </si>
  <si>
    <t>4-6-6-2</t>
  </si>
  <si>
    <t>4-6-6-3</t>
  </si>
  <si>
    <t>4-6-6-4</t>
  </si>
  <si>
    <r>
      <rPr>
        <sz val="18"/>
        <rFont val="黑体"/>
        <charset val="134"/>
      </rPr>
      <t>存货</t>
    </r>
    <r>
      <rPr>
        <sz val="18"/>
        <rFont val="Times New Roman"/>
        <charset val="0"/>
      </rPr>
      <t>—</t>
    </r>
    <r>
      <rPr>
        <sz val="18"/>
        <rFont val="黑体"/>
        <charset val="134"/>
      </rPr>
      <t>在用周转材料评估申报明细表</t>
    </r>
  </si>
  <si>
    <r>
      <rPr>
        <sz val="10"/>
        <rFont val="宋体"/>
        <charset val="134"/>
      </rPr>
      <t>资产编号</t>
    </r>
  </si>
  <si>
    <t>使用部门</t>
  </si>
  <si>
    <t>启用日期</t>
  </si>
  <si>
    <t>原始入账价值</t>
  </si>
  <si>
    <r>
      <rPr>
        <sz val="10"/>
        <rFont val="宋体"/>
        <charset val="134"/>
      </rPr>
      <t>成新率</t>
    </r>
    <r>
      <rPr>
        <sz val="10"/>
        <rFont val="Times New Roman"/>
        <charset val="0"/>
      </rPr>
      <t>%</t>
    </r>
  </si>
  <si>
    <t>净额</t>
  </si>
  <si>
    <t>一年内到期的非流动资产评估明细表</t>
  </si>
  <si>
    <t>项目及内容</t>
  </si>
  <si>
    <t>到期日</t>
  </si>
  <si>
    <t>票面利率（%）</t>
  </si>
  <si>
    <t>其他流动资产评估明细表</t>
  </si>
  <si>
    <t>结算内容</t>
  </si>
  <si>
    <t>非流动资产评估汇总表</t>
  </si>
  <si>
    <t>4-1</t>
  </si>
  <si>
    <t>4-2</t>
  </si>
  <si>
    <t>4-3</t>
  </si>
  <si>
    <t>4-4</t>
  </si>
  <si>
    <t>4-5</t>
  </si>
  <si>
    <t>4-6</t>
  </si>
  <si>
    <t>4-7</t>
  </si>
  <si>
    <t>4-8</t>
  </si>
  <si>
    <t>4-9</t>
  </si>
  <si>
    <t>4-10</t>
  </si>
  <si>
    <t>4-11</t>
  </si>
  <si>
    <t>4-12</t>
  </si>
  <si>
    <t>4-13</t>
  </si>
  <si>
    <t>4-14</t>
  </si>
  <si>
    <t>4-15</t>
  </si>
  <si>
    <t>4-16</t>
  </si>
  <si>
    <t>4-17</t>
  </si>
  <si>
    <t>4</t>
  </si>
  <si>
    <t>可供出售金融资产评估汇总表</t>
  </si>
  <si>
    <t>4-1-1</t>
  </si>
  <si>
    <t>可供出售金融资产-股票投资</t>
  </si>
  <si>
    <t>4-1-2</t>
  </si>
  <si>
    <t>可供出售金融资产-债券投资</t>
  </si>
  <si>
    <t>4-1-3</t>
  </si>
  <si>
    <t>可供出售金融资产-其他投资</t>
  </si>
  <si>
    <t>减：可供出售金融资产减值准备</t>
  </si>
  <si>
    <t>可供出售金融资产—股票投资评估明细表</t>
  </si>
  <si>
    <t>股票性质</t>
  </si>
  <si>
    <r>
      <rPr>
        <sz val="10"/>
        <rFont val="宋体"/>
        <charset val="134"/>
      </rPr>
      <t>持股比例</t>
    </r>
    <r>
      <rPr>
        <sz val="10"/>
        <rFont val="Times New Roman"/>
        <charset val="0"/>
      </rPr>
      <t>%</t>
    </r>
  </si>
  <si>
    <t>基准日收盘价</t>
  </si>
  <si>
    <t>取得成本</t>
  </si>
  <si>
    <t>可供出售金融资产—债券投资评估明细表</t>
  </si>
  <si>
    <t>债券种类</t>
  </si>
  <si>
    <t>成本（面值）</t>
  </si>
  <si>
    <t>可供出售金融资产—其他投资评估明细表</t>
  </si>
  <si>
    <t>金融资产名称</t>
  </si>
  <si>
    <t>持有数量</t>
  </si>
  <si>
    <t>持股比例</t>
  </si>
  <si>
    <t>持有至到期投资评估明细表</t>
  </si>
  <si>
    <t>投资成本</t>
  </si>
  <si>
    <t>减：持有至到期投资减值准备</t>
  </si>
  <si>
    <t>长期应收款评估明细表</t>
  </si>
  <si>
    <t>长期股权投资评估明细表</t>
  </si>
  <si>
    <t>协议投资期限</t>
  </si>
  <si>
    <t>减：长期股权投资减值准备</t>
  </si>
  <si>
    <t>投资性房地产评估汇总表</t>
  </si>
  <si>
    <t>4-5-1</t>
  </si>
  <si>
    <t>投资性房地产-房屋（成本计量）</t>
  </si>
  <si>
    <t>4-5-2</t>
  </si>
  <si>
    <t>投资性房地产-房屋（公允计量）</t>
  </si>
  <si>
    <t>4-5-3</t>
  </si>
  <si>
    <t>投资性房地产-土地使用权（成本计量）</t>
  </si>
  <si>
    <t>4-5-4</t>
  </si>
  <si>
    <t>投资性房地产-土地使用权（公允计量）</t>
  </si>
  <si>
    <t>投资性房地产合计</t>
  </si>
  <si>
    <t>减：投资性房地产减值准备</t>
  </si>
  <si>
    <t>投资性房地产——房屋评估明细表</t>
  </si>
  <si>
    <t>（采用成本模式计量）</t>
  </si>
  <si>
    <t>被评估单位（或者产权持有单位）：</t>
  </si>
  <si>
    <t>权证编号</t>
  </si>
  <si>
    <t>证载权利人名称</t>
  </si>
  <si>
    <t>房屋名称</t>
  </si>
  <si>
    <t>来源（外购、自建、自用转入、存货转入等）</t>
  </si>
  <si>
    <t>结构</t>
  </si>
  <si>
    <t>建成
年月</t>
  </si>
  <si>
    <r>
      <rPr>
        <sz val="10"/>
        <rFont val="宋体"/>
        <charset val="134"/>
      </rPr>
      <t>建筑</t>
    </r>
    <r>
      <rPr>
        <sz val="10"/>
        <rFont val="宋体"/>
        <charset val="134"/>
      </rPr>
      <t>面积</t>
    </r>
  </si>
  <si>
    <r>
      <rPr>
        <sz val="10"/>
        <rFont val="宋体"/>
        <charset val="134"/>
      </rPr>
      <t>成本单价</t>
    </r>
    <r>
      <rPr>
        <sz val="10"/>
        <rFont val="Times New Roman"/>
        <charset val="0"/>
      </rPr>
      <t>(</t>
    </r>
    <r>
      <rPr>
        <sz val="10"/>
        <rFont val="宋体"/>
        <charset val="134"/>
      </rPr>
      <t>元</t>
    </r>
    <r>
      <rPr>
        <sz val="10"/>
        <rFont val="Times New Roman"/>
        <charset val="0"/>
      </rPr>
      <t>/m</t>
    </r>
    <r>
      <rPr>
        <vertAlign val="superscript"/>
        <sz val="10"/>
        <rFont val="Times New Roman"/>
        <charset val="0"/>
      </rPr>
      <t>2</t>
    </r>
    <r>
      <rPr>
        <sz val="10"/>
        <rFont val="Times New Roman"/>
        <charset val="0"/>
      </rPr>
      <t>)</t>
    </r>
  </si>
  <si>
    <r>
      <rPr>
        <sz val="10"/>
        <rFont val="宋体"/>
        <charset val="134"/>
      </rPr>
      <t>评估单价</t>
    </r>
    <r>
      <rPr>
        <sz val="10"/>
        <rFont val="Times New Roman"/>
        <charset val="0"/>
      </rPr>
      <t>(</t>
    </r>
    <r>
      <rPr>
        <sz val="10"/>
        <rFont val="宋体"/>
        <charset val="134"/>
      </rPr>
      <t>元</t>
    </r>
    <r>
      <rPr>
        <sz val="10"/>
        <rFont val="Times New Roman"/>
        <charset val="0"/>
      </rPr>
      <t>/m</t>
    </r>
    <r>
      <rPr>
        <vertAlign val="superscript"/>
        <sz val="10"/>
        <rFont val="Times New Roman"/>
        <charset val="0"/>
      </rPr>
      <t>2</t>
    </r>
    <r>
      <rPr>
        <sz val="10"/>
        <rFont val="Times New Roman"/>
        <charset val="0"/>
      </rPr>
      <t>)</t>
    </r>
  </si>
  <si>
    <t/>
  </si>
  <si>
    <t>合      计</t>
  </si>
  <si>
    <t>（采用公允价值模式计量）</t>
  </si>
  <si>
    <t>证载权利人</t>
  </si>
  <si>
    <r>
      <rPr>
        <sz val="10"/>
        <rFont val="宋体"/>
        <charset val="134"/>
      </rPr>
      <t>建筑</t>
    </r>
    <r>
      <rPr>
        <sz val="10"/>
        <rFont val="Times New Roman"/>
        <charset val="0"/>
      </rPr>
      <t xml:space="preserve">          </t>
    </r>
    <r>
      <rPr>
        <sz val="10"/>
        <rFont val="宋体"/>
        <charset val="134"/>
      </rPr>
      <t>面积</t>
    </r>
  </si>
  <si>
    <t>原始入帐价值    （转入日公允价值）</t>
  </si>
  <si>
    <t>投资性房地产——土地使用权评估明细表</t>
  </si>
  <si>
    <t>土地位置</t>
  </si>
  <si>
    <t>取得日期</t>
  </si>
  <si>
    <t>用地性质</t>
  </si>
  <si>
    <t>土地用途</t>
  </si>
  <si>
    <t>准用年限</t>
  </si>
  <si>
    <t>开发程度</t>
  </si>
  <si>
    <r>
      <rPr>
        <sz val="10"/>
        <rFont val="宋体"/>
        <charset val="134"/>
      </rPr>
      <t>面积</t>
    </r>
    <r>
      <rPr>
        <sz val="10"/>
        <rFont val="Times New Roman"/>
        <charset val="0"/>
      </rPr>
      <t>(m</t>
    </r>
    <r>
      <rPr>
        <vertAlign val="superscript"/>
        <sz val="10"/>
        <rFont val="Times New Roman"/>
        <charset val="0"/>
      </rPr>
      <t>2</t>
    </r>
    <r>
      <rPr>
        <sz val="10"/>
        <rFont val="Times New Roman"/>
        <charset val="0"/>
      </rPr>
      <t>)</t>
    </r>
  </si>
  <si>
    <t>原始入账价值（转入日公允价值）</t>
  </si>
  <si>
    <t>固定资产评估汇总表</t>
  </si>
  <si>
    <t>房屋建筑物类：</t>
  </si>
  <si>
    <r>
      <rPr>
        <sz val="10"/>
        <rFont val="Times New Roman"/>
        <charset val="0"/>
      </rPr>
      <t>固定资产</t>
    </r>
    <r>
      <rPr>
        <sz val="10"/>
        <color indexed="8"/>
        <rFont val="宋体"/>
        <charset val="134"/>
      </rPr>
      <t>-房屋建筑物</t>
    </r>
  </si>
  <si>
    <r>
      <rPr>
        <sz val="10"/>
        <rFont val="Times New Roman"/>
        <charset val="0"/>
      </rPr>
      <t>固定资产</t>
    </r>
    <r>
      <rPr>
        <sz val="10"/>
        <color indexed="8"/>
        <rFont val="宋体"/>
        <charset val="134"/>
      </rPr>
      <t>-构筑物及其他辅助设施</t>
    </r>
  </si>
  <si>
    <r>
      <rPr>
        <sz val="10"/>
        <rFont val="Times New Roman"/>
        <charset val="0"/>
      </rPr>
      <t>固定资产</t>
    </r>
    <r>
      <rPr>
        <sz val="10"/>
        <color indexed="8"/>
        <rFont val="宋体"/>
        <charset val="134"/>
      </rPr>
      <t>-管道及沟槽</t>
    </r>
  </si>
  <si>
    <r>
      <rPr>
        <sz val="10"/>
        <rFont val="宋体"/>
        <charset val="134"/>
      </rPr>
      <t>固定资产</t>
    </r>
    <r>
      <rPr>
        <sz val="10"/>
        <color indexed="8"/>
        <rFont val="宋体"/>
        <charset val="134"/>
      </rPr>
      <t>-井巷工程</t>
    </r>
  </si>
  <si>
    <t>房屋建筑物类合计</t>
  </si>
  <si>
    <t>4-6-6</t>
  </si>
  <si>
    <r>
      <rPr>
        <sz val="10"/>
        <rFont val="宋体"/>
        <charset val="134"/>
      </rPr>
      <t>固定资产</t>
    </r>
    <r>
      <rPr>
        <sz val="10"/>
        <color indexed="8"/>
        <rFont val="宋体"/>
        <charset val="134"/>
      </rPr>
      <t>-综合物资类</t>
    </r>
  </si>
  <si>
    <t>4-6-5</t>
  </si>
  <si>
    <r>
      <rPr>
        <sz val="10"/>
        <rFont val="宋体"/>
        <charset val="134"/>
      </rPr>
      <t>固定资产</t>
    </r>
    <r>
      <rPr>
        <sz val="10"/>
        <color indexed="8"/>
        <rFont val="宋体"/>
        <charset val="134"/>
      </rPr>
      <t>-车辆</t>
    </r>
  </si>
  <si>
    <r>
      <rPr>
        <sz val="10"/>
        <rFont val="宋体"/>
        <charset val="134"/>
      </rPr>
      <t>固定资产</t>
    </r>
    <r>
      <rPr>
        <sz val="10"/>
        <color indexed="8"/>
        <rFont val="宋体"/>
        <charset val="134"/>
      </rPr>
      <t>-无线类</t>
    </r>
  </si>
  <si>
    <t>固定资产-蓄电池</t>
  </si>
  <si>
    <t>设备类合计</t>
  </si>
  <si>
    <t>4-6-7</t>
  </si>
  <si>
    <r>
      <rPr>
        <sz val="18"/>
        <rFont val="黑体"/>
        <charset val="134"/>
      </rPr>
      <t>固定资产</t>
    </r>
    <r>
      <rPr>
        <sz val="18"/>
        <rFont val="Times New Roman"/>
        <charset val="0"/>
      </rPr>
      <t>—</t>
    </r>
    <r>
      <rPr>
        <sz val="18"/>
        <rFont val="黑体"/>
        <charset val="134"/>
      </rPr>
      <t>房屋建筑物评估明细表</t>
    </r>
  </si>
  <si>
    <t>资产编号</t>
  </si>
  <si>
    <t>建筑物名称</t>
  </si>
  <si>
    <t>是否抵押</t>
  </si>
  <si>
    <t>位置</t>
  </si>
  <si>
    <t>对应土地证号</t>
  </si>
  <si>
    <t>技术特征</t>
  </si>
  <si>
    <r>
      <rPr>
        <sz val="10"/>
        <rFont val="宋体"/>
        <charset val="134"/>
      </rPr>
      <t>建筑</t>
    </r>
    <r>
      <rPr>
        <sz val="10"/>
        <rFont val="Times New Roman"/>
        <charset val="0"/>
      </rPr>
      <t xml:space="preserve">          </t>
    </r>
    <r>
      <rPr>
        <sz val="10"/>
        <rFont val="宋体"/>
        <charset val="134"/>
      </rPr>
      <t>面积</t>
    </r>
    <r>
      <rPr>
        <sz val="10"/>
        <rFont val="Times New Roman"/>
        <charset val="0"/>
      </rPr>
      <t>/</t>
    </r>
    <r>
      <rPr>
        <sz val="10"/>
        <rFont val="宋体"/>
        <charset val="134"/>
      </rPr>
      <t>容积</t>
    </r>
  </si>
  <si>
    <t>现场勘察简单记录</t>
  </si>
  <si>
    <r>
      <rPr>
        <sz val="10"/>
        <rFont val="宋体"/>
        <charset val="134"/>
      </rPr>
      <t>檐高</t>
    </r>
    <r>
      <rPr>
        <sz val="10"/>
        <rFont val="Times New Roman"/>
        <charset val="0"/>
      </rPr>
      <t>(m)</t>
    </r>
  </si>
  <si>
    <r>
      <rPr>
        <sz val="10"/>
        <rFont val="宋体"/>
        <charset val="134"/>
      </rPr>
      <t>层高</t>
    </r>
    <r>
      <rPr>
        <sz val="10"/>
        <rFont val="Times New Roman"/>
        <charset val="0"/>
      </rPr>
      <t>(m)</t>
    </r>
  </si>
  <si>
    <t>总层数</t>
  </si>
  <si>
    <t>所在层数</t>
  </si>
  <si>
    <t>朝向</t>
  </si>
  <si>
    <t>吊车吨位</t>
  </si>
  <si>
    <r>
      <rPr>
        <sz val="10"/>
        <rFont val="宋体"/>
        <charset val="134"/>
      </rPr>
      <t>跨度</t>
    </r>
    <r>
      <rPr>
        <sz val="10"/>
        <rFont val="Times New Roman"/>
        <charset val="0"/>
      </rPr>
      <t>(m)</t>
    </r>
  </si>
  <si>
    <r>
      <rPr>
        <sz val="10"/>
        <rFont val="宋体"/>
        <charset val="134"/>
      </rPr>
      <t>柱距</t>
    </r>
    <r>
      <rPr>
        <sz val="10"/>
        <rFont val="Times New Roman"/>
        <charset val="0"/>
      </rPr>
      <t>(m)</t>
    </r>
  </si>
  <si>
    <t>使用单位</t>
  </si>
  <si>
    <t>开工年月</t>
  </si>
  <si>
    <t>减：减值准备</t>
  </si>
  <si>
    <r>
      <rPr>
        <sz val="18"/>
        <rFont val="黑体"/>
        <charset val="134"/>
      </rPr>
      <t>固定资产</t>
    </r>
    <r>
      <rPr>
        <sz val="18"/>
        <rFont val="Times New Roman"/>
        <charset val="0"/>
      </rPr>
      <t>—</t>
    </r>
    <r>
      <rPr>
        <sz val="18"/>
        <rFont val="黑体"/>
        <charset val="134"/>
      </rPr>
      <t>构筑物及其他辅助设施评估明细表</t>
    </r>
  </si>
  <si>
    <r>
      <rPr>
        <sz val="10"/>
        <rFont val="Times New Roman"/>
        <charset val="0"/>
      </rPr>
      <t xml:space="preserve"> </t>
    </r>
    <r>
      <rPr>
        <sz val="10"/>
        <rFont val="宋体"/>
        <charset val="134"/>
      </rPr>
      <t>构筑物</t>
    </r>
    <r>
      <rPr>
        <sz val="10"/>
        <rFont val="宋体"/>
        <charset val="134"/>
      </rPr>
      <t>名称</t>
    </r>
  </si>
  <si>
    <t>材质或结构</t>
  </si>
  <si>
    <r>
      <rPr>
        <sz val="10"/>
        <rFont val="宋体"/>
        <charset val="134"/>
      </rPr>
      <t>技术特征</t>
    </r>
  </si>
  <si>
    <t>建成年月</t>
  </si>
  <si>
    <t>长度（m）</t>
  </si>
  <si>
    <t>宽度（m）</t>
  </si>
  <si>
    <t>高度（m）</t>
  </si>
  <si>
    <t>口径（m）</t>
  </si>
  <si>
    <r>
      <rPr>
        <sz val="10"/>
        <rFont val="宋体"/>
        <charset val="134"/>
      </rPr>
      <t>建筑面积</t>
    </r>
    <r>
      <rPr>
        <sz val="10"/>
        <rFont val="Arial Narrow"/>
        <charset val="0"/>
      </rPr>
      <t>(m</t>
    </r>
    <r>
      <rPr>
        <vertAlign val="superscript"/>
        <sz val="10"/>
        <rFont val="Arial Narrow"/>
        <charset val="0"/>
      </rPr>
      <t>2</t>
    </r>
    <r>
      <rPr>
        <sz val="10"/>
        <rFont val="Arial Narrow"/>
        <charset val="0"/>
      </rPr>
      <t>)</t>
    </r>
  </si>
  <si>
    <r>
      <rPr>
        <sz val="10"/>
        <rFont val="宋体"/>
        <charset val="134"/>
      </rPr>
      <t>建筑体积</t>
    </r>
    <r>
      <rPr>
        <sz val="10"/>
        <rFont val="Arial Narrow"/>
        <charset val="0"/>
      </rPr>
      <t>(m</t>
    </r>
    <r>
      <rPr>
        <vertAlign val="superscript"/>
        <sz val="10"/>
        <rFont val="Arial Narrow"/>
        <charset val="0"/>
      </rPr>
      <t>3</t>
    </r>
    <r>
      <rPr>
        <sz val="10"/>
        <rFont val="Arial Narrow"/>
        <charset val="0"/>
      </rPr>
      <t>)</t>
    </r>
  </si>
  <si>
    <r>
      <rPr>
        <sz val="10"/>
        <rFont val="宋体"/>
        <charset val="134"/>
      </rPr>
      <t>其他</t>
    </r>
  </si>
  <si>
    <r>
      <rPr>
        <sz val="18"/>
        <rFont val="黑体"/>
        <charset val="134"/>
      </rPr>
      <t>固定资产</t>
    </r>
    <r>
      <rPr>
        <sz val="18"/>
        <rFont val="Times New Roman"/>
        <charset val="0"/>
      </rPr>
      <t>—</t>
    </r>
    <r>
      <rPr>
        <sz val="18"/>
        <rFont val="黑体"/>
        <charset val="134"/>
      </rPr>
      <t>管道和沟槽评估明细表</t>
    </r>
  </si>
  <si>
    <r>
      <rPr>
        <sz val="10"/>
        <rFont val="Times New Roman"/>
        <charset val="0"/>
      </rPr>
      <t xml:space="preserve"> </t>
    </r>
    <r>
      <rPr>
        <sz val="10"/>
        <rFont val="宋体"/>
        <charset val="134"/>
      </rPr>
      <t>资产</t>
    </r>
    <r>
      <rPr>
        <sz val="10"/>
        <rFont val="宋体"/>
        <charset val="134"/>
      </rPr>
      <t>名称</t>
    </r>
  </si>
  <si>
    <r>
      <rPr>
        <sz val="10"/>
        <rFont val="宋体"/>
        <charset val="134"/>
      </rPr>
      <t xml:space="preserve">长度
</t>
    </r>
    <r>
      <rPr>
        <sz val="10"/>
        <rFont val="Times New Roman"/>
        <charset val="0"/>
      </rPr>
      <t>(m)</t>
    </r>
  </si>
  <si>
    <r>
      <rPr>
        <sz val="10"/>
        <rFont val="宋体"/>
        <charset val="134"/>
      </rPr>
      <t>沟宽</t>
    </r>
    <r>
      <rPr>
        <sz val="10"/>
        <rFont val="Times New Roman"/>
        <charset val="0"/>
      </rPr>
      <t>*</t>
    </r>
    <r>
      <rPr>
        <sz val="10"/>
        <rFont val="宋体"/>
        <charset val="134"/>
      </rPr>
      <t>沟厚</t>
    </r>
    <r>
      <rPr>
        <sz val="10"/>
        <rFont val="Times New Roman"/>
        <charset val="0"/>
      </rPr>
      <t xml:space="preserve">(mm*mm)
</t>
    </r>
    <r>
      <rPr>
        <sz val="10"/>
        <rFont val="宋体"/>
        <charset val="134"/>
      </rPr>
      <t>管径</t>
    </r>
    <r>
      <rPr>
        <sz val="10"/>
        <rFont val="Times New Roman"/>
        <charset val="0"/>
      </rPr>
      <t>*</t>
    </r>
    <r>
      <rPr>
        <sz val="10"/>
        <rFont val="宋体"/>
        <charset val="134"/>
      </rPr>
      <t>壁厚</t>
    </r>
    <r>
      <rPr>
        <sz val="10"/>
        <rFont val="Times New Roman"/>
        <charset val="0"/>
      </rPr>
      <t>(mm*mm)</t>
    </r>
  </si>
  <si>
    <t>槽深（m）</t>
  </si>
  <si>
    <t>材质</t>
  </si>
  <si>
    <t>绝缘方式</t>
  </si>
  <si>
    <r>
      <rPr>
        <sz val="10"/>
        <rFont val="宋体"/>
        <charset val="134"/>
      </rPr>
      <t>保温材料及厚度</t>
    </r>
    <r>
      <rPr>
        <sz val="10"/>
        <rFont val="Arial Narrow"/>
        <charset val="0"/>
      </rPr>
      <t>(mm)</t>
    </r>
  </si>
  <si>
    <r>
      <rPr>
        <sz val="10"/>
        <rFont val="宋体"/>
        <charset val="134"/>
      </rPr>
      <t>外保护材料及厚度</t>
    </r>
    <r>
      <rPr>
        <sz val="10"/>
        <rFont val="Arial Narrow"/>
        <charset val="0"/>
      </rPr>
      <t>(mm)</t>
    </r>
  </si>
  <si>
    <r>
      <rPr>
        <sz val="18"/>
        <rFont val="黑体"/>
        <charset val="134"/>
      </rPr>
      <t>固定资产</t>
    </r>
    <r>
      <rPr>
        <sz val="18"/>
        <rFont val="Times New Roman"/>
        <charset val="0"/>
      </rPr>
      <t>—</t>
    </r>
    <r>
      <rPr>
        <sz val="18"/>
        <rFont val="黑体"/>
        <charset val="134"/>
      </rPr>
      <t>井巷工程评估明细表</t>
    </r>
  </si>
  <si>
    <t>井巷工程名称</t>
  </si>
  <si>
    <t>巷道类别</t>
  </si>
  <si>
    <t>岩石硬度系数</t>
  </si>
  <si>
    <t>支护方式</t>
  </si>
  <si>
    <t>支护厚度(mm)</t>
  </si>
  <si>
    <t>轨重(KG/m)</t>
  </si>
  <si>
    <r>
      <rPr>
        <sz val="10"/>
        <rFont val="宋体"/>
        <charset val="134"/>
        <scheme val="minor"/>
      </rPr>
      <t>掘进断面(m</t>
    </r>
    <r>
      <rPr>
        <vertAlign val="superscript"/>
        <sz val="10"/>
        <rFont val="宋体"/>
        <charset val="134"/>
      </rPr>
      <t>2</t>
    </r>
    <r>
      <rPr>
        <sz val="10"/>
        <rFont val="宋体"/>
        <charset val="134"/>
      </rPr>
      <t>)</t>
    </r>
  </si>
  <si>
    <t>净断面</t>
  </si>
  <si>
    <t>巷道倾角(度)</t>
  </si>
  <si>
    <t>巷道长度(M)</t>
  </si>
  <si>
    <r>
      <rPr>
        <sz val="10"/>
        <rFont val="宋体"/>
        <charset val="134"/>
        <scheme val="minor"/>
      </rPr>
      <t>硐室体积(M</t>
    </r>
    <r>
      <rPr>
        <vertAlign val="superscript"/>
        <sz val="10"/>
        <rFont val="宋体"/>
        <charset val="134"/>
      </rPr>
      <t>3</t>
    </r>
    <r>
      <rPr>
        <sz val="10"/>
        <rFont val="宋体"/>
        <charset val="134"/>
      </rPr>
      <t>)</t>
    </r>
  </si>
  <si>
    <t>竣工年月</t>
  </si>
  <si>
    <t>尚可服务年限</t>
  </si>
  <si>
    <t>帐面价值</t>
  </si>
  <si>
    <t>增值率</t>
  </si>
  <si>
    <t>成新率%</t>
  </si>
  <si>
    <t>项数</t>
  </si>
  <si>
    <t xml:space="preserve"> </t>
  </si>
  <si>
    <t>设备（第一批）</t>
  </si>
  <si>
    <t>设备（第二批）</t>
  </si>
  <si>
    <t>设备（第三批）</t>
  </si>
  <si>
    <t>线缆（第一批）</t>
  </si>
  <si>
    <t>线缆（第二批）</t>
  </si>
  <si>
    <t>线缆（第三批）</t>
  </si>
  <si>
    <t>蓄电池（第一批）</t>
  </si>
  <si>
    <t>蓄电池（第二批）</t>
  </si>
  <si>
    <t>蓄电池（第三批）</t>
  </si>
  <si>
    <t xml:space="preserve"> 合计</t>
  </si>
  <si>
    <t>第一批申报汇总数</t>
  </si>
  <si>
    <t>核对</t>
  </si>
  <si>
    <t>第二批申报汇总数</t>
  </si>
  <si>
    <t>第三批申报汇总数</t>
  </si>
  <si>
    <r>
      <rPr>
        <sz val="18"/>
        <rFont val="黑体"/>
        <charset val="134"/>
      </rPr>
      <t>固定资产</t>
    </r>
    <r>
      <rPr>
        <sz val="18"/>
        <rFont val="Times New Roman"/>
        <charset val="0"/>
      </rPr>
      <t>—</t>
    </r>
    <r>
      <rPr>
        <sz val="18"/>
        <rFont val="黑体"/>
        <charset val="134"/>
      </rPr>
      <t>设备盘点表</t>
    </r>
  </si>
  <si>
    <r>
      <rPr>
        <sz val="10"/>
        <rFont val="宋体"/>
        <charset val="134"/>
      </rPr>
      <t>评估基准日：</t>
    </r>
    <r>
      <rPr>
        <sz val="10"/>
        <rFont val="Times New Roman"/>
        <charset val="0"/>
      </rPr>
      <t>2021</t>
    </r>
    <r>
      <rPr>
        <sz val="10"/>
        <rFont val="宋体"/>
        <charset val="134"/>
      </rPr>
      <t>年</t>
    </r>
    <r>
      <rPr>
        <sz val="10"/>
        <rFont val="Times New Roman"/>
        <charset val="0"/>
      </rPr>
      <t>3</t>
    </r>
    <r>
      <rPr>
        <sz val="10"/>
        <rFont val="宋体"/>
        <charset val="134"/>
      </rPr>
      <t>月</t>
    </r>
    <r>
      <rPr>
        <sz val="10"/>
        <rFont val="Times New Roman"/>
        <charset val="0"/>
      </rPr>
      <t>31</t>
    </r>
    <r>
      <rPr>
        <sz val="10"/>
        <rFont val="宋体"/>
        <charset val="134"/>
      </rPr>
      <t>日</t>
    </r>
  </si>
  <si>
    <r>
      <rPr>
        <sz val="10"/>
        <rFont val="宋体"/>
        <charset val="134"/>
      </rPr>
      <t>金额单位：人民币元</t>
    </r>
  </si>
  <si>
    <r>
      <rPr>
        <sz val="10"/>
        <rFont val="宋体"/>
        <charset val="134"/>
      </rPr>
      <t>序号</t>
    </r>
  </si>
  <si>
    <r>
      <rPr>
        <sz val="10"/>
        <rFont val="宋体"/>
        <charset val="134"/>
      </rPr>
      <t>设备名称</t>
    </r>
  </si>
  <si>
    <r>
      <rPr>
        <sz val="10"/>
        <rFont val="宋体"/>
        <charset val="134"/>
      </rPr>
      <t>分布地点或使用部门</t>
    </r>
  </si>
  <si>
    <r>
      <rPr>
        <sz val="10"/>
        <rFont val="宋体"/>
        <charset val="134"/>
      </rPr>
      <t>规格型号</t>
    </r>
  </si>
  <si>
    <r>
      <rPr>
        <sz val="10"/>
        <rFont val="宋体"/>
        <charset val="134"/>
      </rPr>
      <t>生产厂家</t>
    </r>
  </si>
  <si>
    <r>
      <rPr>
        <sz val="10"/>
        <rFont val="宋体"/>
        <charset val="134"/>
      </rPr>
      <t>单位</t>
    </r>
  </si>
  <si>
    <r>
      <rPr>
        <sz val="10"/>
        <rFont val="宋体"/>
        <charset val="134"/>
      </rPr>
      <t>数量</t>
    </r>
  </si>
  <si>
    <r>
      <rPr>
        <sz val="10"/>
        <rFont val="宋体"/>
        <charset val="134"/>
      </rPr>
      <t>购置日期</t>
    </r>
  </si>
  <si>
    <r>
      <rPr>
        <sz val="10"/>
        <rFont val="宋体"/>
        <charset val="134"/>
      </rPr>
      <t>启用日期</t>
    </r>
  </si>
  <si>
    <r>
      <rPr>
        <sz val="10"/>
        <rFont val="宋体"/>
        <charset val="134"/>
      </rPr>
      <t>审计前账面值</t>
    </r>
  </si>
  <si>
    <r>
      <rPr>
        <sz val="10"/>
        <rFont val="宋体"/>
        <charset val="134"/>
      </rPr>
      <t>账面价值</t>
    </r>
  </si>
  <si>
    <r>
      <rPr>
        <sz val="10"/>
        <rFont val="宋体"/>
        <charset val="134"/>
      </rPr>
      <t>评估价值</t>
    </r>
  </si>
  <si>
    <t>勘查记录</t>
  </si>
  <si>
    <r>
      <rPr>
        <sz val="10"/>
        <rFont val="宋体"/>
        <charset val="134"/>
      </rPr>
      <t>备注</t>
    </r>
  </si>
  <si>
    <r>
      <rPr>
        <sz val="10"/>
        <rFont val="宋体"/>
        <charset val="134"/>
      </rPr>
      <t>原值</t>
    </r>
  </si>
  <si>
    <r>
      <rPr>
        <sz val="10"/>
        <rFont val="宋体"/>
        <charset val="134"/>
      </rPr>
      <t>净值</t>
    </r>
  </si>
  <si>
    <r>
      <rPr>
        <sz val="10"/>
        <rFont val="宋体"/>
        <charset val="134"/>
      </rPr>
      <t>实际数量</t>
    </r>
  </si>
  <si>
    <r>
      <rPr>
        <sz val="10"/>
        <rFont val="宋体"/>
        <charset val="134"/>
      </rPr>
      <t>单价</t>
    </r>
  </si>
  <si>
    <r>
      <rPr>
        <sz val="10"/>
        <rFont val="宋体"/>
        <charset val="134"/>
      </rPr>
      <t>金额</t>
    </r>
  </si>
  <si>
    <t>使用情况</t>
  </si>
  <si>
    <t>技术状态</t>
  </si>
  <si>
    <t>维护保养</t>
  </si>
  <si>
    <t>其他需说明状况</t>
  </si>
  <si>
    <t xml:space="preserve">接口协议转换器                                                                            </t>
  </si>
  <si>
    <t xml:space="preserve">新疆克拉玛依市克拉玛依区联通大楼六楼中心机房                                                                                                          </t>
  </si>
  <si>
    <t xml:space="preserve">协议转换器RC952-FEE1                    </t>
  </si>
  <si>
    <t xml:space="preserve">瑞斯康达科技发展股份有限公司  </t>
  </si>
  <si>
    <r>
      <rPr>
        <sz val="10"/>
        <rFont val="宋体"/>
        <charset val="134"/>
      </rPr>
      <t>台</t>
    </r>
  </si>
  <si>
    <t>报废</t>
  </si>
  <si>
    <t>有实物</t>
  </si>
  <si>
    <r>
      <rPr>
        <sz val="10"/>
        <rFont val="宋体"/>
        <charset val="134"/>
      </rPr>
      <t>第一批</t>
    </r>
  </si>
  <si>
    <t xml:space="preserve">光纤收发器协议转换器机箱瑞斯康达RC002-1 </t>
  </si>
  <si>
    <t xml:space="preserve">收发器网管卡瑞斯康达RC001-NMS1          </t>
  </si>
  <si>
    <t xml:space="preserve">光纤收发器                                                                                </t>
  </si>
  <si>
    <t xml:space="preserve">新疆克拉玛依市克拉玛依区炼油厂幸运星合作营业厅                                                                                                        </t>
  </si>
  <si>
    <t xml:space="preserve">RC009-2DC                               </t>
  </si>
  <si>
    <t xml:space="preserve">新疆塔城和丰县鲁能煤矿基站                                                                                                                            </t>
  </si>
  <si>
    <t xml:space="preserve">新疆克拉玛依市克拉玛依区沁园基站                                                                                                                      </t>
  </si>
  <si>
    <t xml:space="preserve">RC905-EE1                               </t>
  </si>
  <si>
    <r>
      <rPr>
        <sz val="10"/>
        <rFont val="宋体"/>
        <charset val="134"/>
      </rPr>
      <t>端</t>
    </r>
  </si>
  <si>
    <t xml:space="preserve">协议转换器(集中式)                                                                        </t>
  </si>
  <si>
    <t xml:space="preserve">新疆克拉玛依市白碱滩区陆十二区                                                                                                                        </t>
  </si>
  <si>
    <t xml:space="preserve">E3U-10BT                                </t>
  </si>
  <si>
    <t xml:space="preserve">北京格林威尔科技发展有限公司  </t>
  </si>
  <si>
    <t xml:space="preserve">集中转换器（台式）                                                                        </t>
  </si>
  <si>
    <t xml:space="preserve">新疆克拉玛依市白碱滩区克拉玛依钻井基站                                                                                                                </t>
  </si>
  <si>
    <t xml:space="preserve">RC002-16                                </t>
  </si>
  <si>
    <t xml:space="preserve">格林威尔光端机                                                                            </t>
  </si>
  <si>
    <t xml:space="preserve">新疆塔城和丰县城乡建设局基站                                                                                                                          </t>
  </si>
  <si>
    <t xml:space="preserve">MSAP-EE1500                             </t>
  </si>
  <si>
    <t xml:space="preserve">协转                                                                                      </t>
  </si>
  <si>
    <t xml:space="preserve">ETRAM-10BT                              </t>
  </si>
  <si>
    <t xml:space="preserve">协议转换器（台式）                                                                        </t>
  </si>
  <si>
    <t xml:space="preserve">新疆克拉玛依市克拉玛依区火车站                                                                                                                        </t>
  </si>
  <si>
    <t xml:space="preserve">新疆克拉玛依市克拉玛依区飞机场基站                                                                                                                    </t>
  </si>
  <si>
    <t xml:space="preserve">新疆克拉玛依市克拉玛依区陆九基站                                                                                                                      </t>
  </si>
  <si>
    <t xml:space="preserve">RC905-EE1-AC                            </t>
  </si>
  <si>
    <t xml:space="preserve">新疆克拉玛依市克拉玛依区白碱滩和盛营业厅                                                                                                              </t>
  </si>
  <si>
    <t xml:space="preserve">RC801-120B                              </t>
  </si>
  <si>
    <t xml:space="preserve">新疆塔城和丰县和什中继站基站                                                                                                                          </t>
  </si>
  <si>
    <t xml:space="preserve">新疆克拉玛依市克拉玛依区广播电视局基站                                                                                                                </t>
  </si>
  <si>
    <t xml:space="preserve">8E1以太网光端机 EE1500-DGAAAAAAAC 单纤  </t>
  </si>
  <si>
    <t xml:space="preserve">新疆克拉玛依市克拉玛依区三坪1基站                                                                                                                     </t>
  </si>
  <si>
    <t xml:space="preserve">8E1以太网光端机EE1500-DGAAAAAAAC单纤    </t>
  </si>
  <si>
    <t xml:space="preserve">新疆克拉玛依市克拉玛依区国美营业厅                                                                                                                    </t>
  </si>
  <si>
    <t xml:space="preserve">格林威尔以太网光端机8E1单纤（AC48V&amp;22   </t>
  </si>
  <si>
    <t xml:space="preserve">新疆克拉玛依市克拉玛依区鸿升光交-8349单位机房                                                                                                         </t>
  </si>
  <si>
    <t xml:space="preserve">新疆克拉玛依市克拉玛依区金龙通讯站基站                                                                                                                </t>
  </si>
  <si>
    <t>格林威尔 以太网光端机 8E1单纤 （AC48V&amp;22</t>
  </si>
  <si>
    <t xml:space="preserve">新疆克拉玛依市克拉玛依区中华联合保险办公楼                                                                                                            </t>
  </si>
  <si>
    <t xml:space="preserve">光端机格林威尔E120S－S14×E1光端机台    </t>
  </si>
  <si>
    <t xml:space="preserve">新疆克拉玛依市克拉玛依区亚东基站                                                                                                                      </t>
  </si>
  <si>
    <t xml:space="preserve">新疆克拉玛依市克拉玛依区采油一厂基站                                                                                                                  </t>
  </si>
  <si>
    <t xml:space="preserve">光端机格林威尔EE1500-4S14×E1和1×10/1  </t>
  </si>
  <si>
    <t xml:space="preserve">格林威尔以太网光端机4E1单纤（AC48V&amp;22   </t>
  </si>
  <si>
    <t xml:space="preserve">新疆克拉玛依市克拉玛依区联合大楼B座宏源证券公司机房                                                                                                   </t>
  </si>
  <si>
    <t xml:space="preserve">一次群光终端机                                                                            </t>
  </si>
  <si>
    <t xml:space="preserve">新疆克拉玛依市克拉玛依区陆梁油田公寓                                                                                                                  </t>
  </si>
  <si>
    <t xml:space="preserve">新疆克拉玛依市克拉玛依区南湖基站                                                                                                                      </t>
  </si>
  <si>
    <t xml:space="preserve">新疆克拉玛依市克拉玛依区天富宾馆                                                                                                                      </t>
  </si>
  <si>
    <t xml:space="preserve">新疆克拉玛依市克拉玛依区中铁七局项目部                                                                                                                </t>
  </si>
  <si>
    <t xml:space="preserve">新疆克拉玛依市克拉玛依区绿源食品厂                                                                                                                    </t>
  </si>
  <si>
    <t xml:space="preserve">新疆克拉玛依市克拉玛依区苏宁电器商场机房                                                                                                              </t>
  </si>
  <si>
    <t xml:space="preserve">新疆塔城和丰县和丰住房公积金办公室                                                                                                                    </t>
  </si>
  <si>
    <t xml:space="preserve">光端机                                                                                    </t>
  </si>
  <si>
    <t xml:space="preserve">OTS-A120                                </t>
  </si>
  <si>
    <t xml:space="preserve">新疆克拉玛依市克拉玛依区白碱滩三厂营业厅                                                                                                              </t>
  </si>
  <si>
    <t xml:space="preserve">瑞斯康达 光纤收发器 RC316-FE-S1-C       </t>
  </si>
  <si>
    <r>
      <rPr>
        <sz val="10"/>
        <rFont val="宋体"/>
        <charset val="134"/>
      </rPr>
      <t>个</t>
    </r>
  </si>
  <si>
    <t xml:space="preserve">新疆克拉玛依市克拉玛依区世纪公园文化馆                                                                                                                </t>
  </si>
  <si>
    <t xml:space="preserve">光纤收发器 瑞斯康达 RC315-2FE-S1        </t>
  </si>
  <si>
    <t xml:space="preserve">新疆克拉玛依市克拉玛依区新特药业新楼                                                                                                                  </t>
  </si>
  <si>
    <t xml:space="preserve">瑞斯康达 光纤收发器 RC315-FE-S1-C       </t>
  </si>
  <si>
    <t>光纤收发器 瑞斯康达 RC512-FE-C-SS13(卡式</t>
  </si>
  <si>
    <t xml:space="preserve">新疆克拉玛依市克拉玛依区克拉玛人民银行                                                                                                                </t>
  </si>
  <si>
    <t xml:space="preserve">协议转换器 RC903-V35FE1 AC              </t>
  </si>
  <si>
    <t xml:space="preserve">新疆克拉玛依市克拉玛依区红星合作营业厅                                                                                                                </t>
  </si>
  <si>
    <t xml:space="preserve">协议转换器 RC952-FEE1                   </t>
  </si>
  <si>
    <t xml:space="preserve">新疆克拉玛依市克拉玛依区中华联合财产保险公司                                                                                                          </t>
  </si>
  <si>
    <t xml:space="preserve">协议转换器                                                                                </t>
  </si>
  <si>
    <t xml:space="preserve">BX120A                                  </t>
  </si>
  <si>
    <t xml:space="preserve">协议转换器 瑞斯康达 RC903-V35FE1-AC（台 </t>
  </si>
  <si>
    <t xml:space="preserve">新疆克拉玛依市克拉玛依区中天汽车办公楼                                                                                                                </t>
  </si>
  <si>
    <t xml:space="preserve">新疆克拉玛依市克拉玛依区三八合作营业厅                                                                                                                </t>
  </si>
  <si>
    <t xml:space="preserve">新疆克拉玛依市克拉玛依区工农合作营业厅                                                                                                                </t>
  </si>
  <si>
    <t xml:space="preserve">协议转换器RC001-AC                      </t>
  </si>
  <si>
    <t xml:space="preserve">新疆克拉玛依市克拉玛依区联通大楼地下室库房                                                                                                            </t>
  </si>
  <si>
    <t>协议转换器 RC953-FE8E1-DC 8E1转10/100Bas</t>
  </si>
  <si>
    <t xml:space="preserve">新疆克拉玛依市克拉玛依区钻井2基站                                                                                                                     </t>
  </si>
  <si>
    <t xml:space="preserve">机箱 RC002-16AC/D                       </t>
  </si>
  <si>
    <t xml:space="preserve">RC001-1AC                               </t>
  </si>
  <si>
    <t xml:space="preserve">MSAP瑞斯康达RC953-FE4E1-AC              </t>
  </si>
  <si>
    <t xml:space="preserve">新疆克拉玛依市乌尔禾区乌尔禾沥青矿基站（中凯）                                                                                                        </t>
  </si>
  <si>
    <t xml:space="preserve">新疆塔城和丰县和什托洛盖镇鹏远公司                                                                                                                    </t>
  </si>
  <si>
    <t xml:space="preserve">新疆克拉玛依市克拉玛依区中国银行机房                                                                                                                  </t>
  </si>
  <si>
    <t>格林威尔 单纤纯4个E1+100MBasT(AC48V&amp;220V</t>
  </si>
  <si>
    <t>光端机 格林威尔EE1500-4S1 4×E1和1×10/1</t>
  </si>
  <si>
    <t xml:space="preserve">格林威尔                      </t>
  </si>
  <si>
    <t xml:space="preserve">新疆克拉玛依金三角营业厅                                                                                                                              </t>
  </si>
  <si>
    <t xml:space="preserve">新疆克拉玛依红星营业厅                                                                                                                                </t>
  </si>
  <si>
    <t xml:space="preserve">PDH光端机                                                                                 </t>
  </si>
  <si>
    <t xml:space="preserve">EE1500                                  </t>
  </si>
  <si>
    <t xml:space="preserve">新疆克拉玛依市克拉玛依区南新路一楼机房                                                                                                                </t>
  </si>
  <si>
    <t xml:space="preserve">新疆克拉玛依市克拉玛依区市油建路营业厅                                                                                                                </t>
  </si>
  <si>
    <t xml:space="preserve">新疆克拉玛依市克拉玛依区工行友谊大厦分行基站                                                                                                          </t>
  </si>
  <si>
    <t xml:space="preserve">新疆克拉玛依市克拉玛依区市瑞祥手机卖场                                                                                                                </t>
  </si>
  <si>
    <t xml:space="preserve">新疆克拉玛依市克拉玛依区天阳大酒店基站                                                                                                                </t>
  </si>
  <si>
    <t xml:space="preserve">新疆克拉玛依市克拉玛依区中心医院基站                                                                                                                  </t>
  </si>
  <si>
    <t xml:space="preserve">新疆克拉玛依市克拉玛依区彼此满意左侧营业厅                                                                                                            </t>
  </si>
  <si>
    <t xml:space="preserve">新疆克拉玛依市克拉玛依区准噶尔商场三楼国美营业厅                                                                                                      </t>
  </si>
  <si>
    <t xml:space="preserve">新疆克拉玛依市克拉玛依区邮政大楼基站                                                                                                                  </t>
  </si>
  <si>
    <t xml:space="preserve">新疆克拉玛依市克拉玛依区建行大厦对面营业厅                                                                                                            </t>
  </si>
  <si>
    <t xml:space="preserve">新疆克拉玛依市克拉玛依区鸿升基站                                                                                                                      </t>
  </si>
  <si>
    <t xml:space="preserve">新疆克拉玛依市克拉玛依区市都市广场一楼联通营业厅                                                                                                      </t>
  </si>
  <si>
    <t xml:space="preserve">新疆克拉玛依市克拉玛依区采研院基站                                                                                                                    </t>
  </si>
  <si>
    <t xml:space="preserve">新疆克拉玛依市克拉玛依区准噶尔市场后门营业厅                                                                                                          </t>
  </si>
  <si>
    <t xml:space="preserve">新疆克拉玛依市克拉玛依区幸福路家佳乐基站                                                                                                              </t>
  </si>
  <si>
    <t xml:space="preserve">新疆克拉玛依市克拉玛依区市家佳乐营业厅                                                                                                                </t>
  </si>
  <si>
    <t xml:space="preserve">新疆克拉玛依市克拉玛依区炼油厂盛和营业厅                                                                                                              </t>
  </si>
  <si>
    <t xml:space="preserve">新疆克拉玛依市克拉玛依区136团物业公司基站                                                                                                             </t>
  </si>
  <si>
    <t xml:space="preserve">新疆克拉玛依市克拉玛依区区136团团部小拐营业厅                                                                                                         </t>
  </si>
  <si>
    <t xml:space="preserve">新疆克拉玛依市136团休闲路联合营业厅                                                                                                                   </t>
  </si>
  <si>
    <t xml:space="preserve">新疆克拉玛依市136团十字路口恒源营业厅                                                                                                                 </t>
  </si>
  <si>
    <t xml:space="preserve">新疆克拉玛依市和丰县184团轩辕道联通营业厅                                                                                                             </t>
  </si>
  <si>
    <t xml:space="preserve">新疆克拉玛依市和丰县敖包特街鑫诚营业厅                                                                                                                </t>
  </si>
  <si>
    <t xml:space="preserve">新疆克拉玛依市和丰县农十师煤矿联通基站                                                                                                                </t>
  </si>
  <si>
    <t xml:space="preserve">新疆塔城和丰县农十师营业厅                                                                                                                            </t>
  </si>
  <si>
    <t xml:space="preserve">新疆克拉玛依市和丰县和什南街营业厅                                                                                                                    </t>
  </si>
  <si>
    <t xml:space="preserve">新疆塔城和丰县和什营业厅                                                                                                                              </t>
  </si>
  <si>
    <t xml:space="preserve">新疆塔城和丰县夏孜盖营业厅                                                                                                                            </t>
  </si>
  <si>
    <t xml:space="preserve">新疆克拉玛依市和丰县和丰县农发行                                                                                                                      </t>
  </si>
  <si>
    <t xml:space="preserve">新疆克拉玛依市克拉玛依区六建阳光合作营业厅                                                                                                            </t>
  </si>
  <si>
    <r>
      <rPr>
        <sz val="10"/>
        <rFont val="宋体"/>
        <charset val="134"/>
      </rPr>
      <t>个</t>
    </r>
    <r>
      <rPr>
        <sz val="10"/>
        <rFont val="Times New Roman"/>
        <charset val="0"/>
      </rPr>
      <t xml:space="preserve"> </t>
    </r>
  </si>
  <si>
    <t>光纤收发器 瑞斯康达 RC315-FE-S1(卡式220V</t>
  </si>
  <si>
    <r>
      <rPr>
        <sz val="10"/>
        <rFont val="宋体"/>
        <charset val="134"/>
      </rPr>
      <t>个</t>
    </r>
    <r>
      <rPr>
        <sz val="10"/>
        <rFont val="Times New Roman"/>
        <charset val="0"/>
      </rPr>
      <t xml:space="preserve">  </t>
    </r>
  </si>
  <si>
    <t xml:space="preserve">基站设备（BTS）                                                                           </t>
  </si>
  <si>
    <t xml:space="preserve">新疆塔城和丰县和丰营业厅                                                                                                                              </t>
  </si>
  <si>
    <t xml:space="preserve">BTS3900                                 </t>
  </si>
  <si>
    <t xml:space="preserve">华为技术有限公司              </t>
  </si>
  <si>
    <r>
      <rPr>
        <sz val="10"/>
        <rFont val="宋体"/>
        <charset val="134"/>
      </rPr>
      <t>套</t>
    </r>
  </si>
  <si>
    <t xml:space="preserve">克拉玛依市克拉玛依区华盛商贸                                                                                                                          </t>
  </si>
  <si>
    <t xml:space="preserve">  RC952-FEE1                            </t>
  </si>
  <si>
    <r>
      <rPr>
        <sz val="10"/>
        <rFont val="宋体"/>
        <charset val="134"/>
      </rPr>
      <t>台</t>
    </r>
    <r>
      <rPr>
        <sz val="10"/>
        <rFont val="Times New Roman"/>
        <charset val="0"/>
      </rPr>
      <t xml:space="preserve"> </t>
    </r>
  </si>
  <si>
    <t xml:space="preserve">克拉玛依市克拉玛依区水电路桥办公室                                                                                                                    </t>
  </si>
  <si>
    <t xml:space="preserve">RC953-FE8E1-AC                          </t>
  </si>
  <si>
    <t xml:space="preserve">克拉玛依市克拉玛依区中油七建                                                                                                                          </t>
  </si>
  <si>
    <t xml:space="preserve"> PCM RC953-4E1-AC                       </t>
  </si>
  <si>
    <t xml:space="preserve">RC952-FEE1                              </t>
  </si>
  <si>
    <t xml:space="preserve">克拉玛依市克拉玛依区昆仑路四川路桥                                                                                                                    </t>
  </si>
  <si>
    <t xml:space="preserve">RC953-FE8E1-AC（台式220V8E1转以太）     </t>
  </si>
  <si>
    <t xml:space="preserve">RC953-FE8E1/AC                          </t>
  </si>
  <si>
    <t xml:space="preserve">中兴通讯股份有限公司          </t>
  </si>
  <si>
    <t xml:space="preserve">新疆克拉玛依市山东电建                                                                                                                                </t>
  </si>
  <si>
    <t xml:space="preserve">RC953                                   </t>
  </si>
  <si>
    <t xml:space="preserve">新疆克拉玛依市克拉玛依区鑫塔公司机房                                                                                                                  </t>
  </si>
  <si>
    <t xml:space="preserve">RC952                                   </t>
  </si>
  <si>
    <t xml:space="preserve">新疆克拉玛依市博达光交-新疆克拉玛依市汇利前进                                                                                                         </t>
  </si>
  <si>
    <t xml:space="preserve">RC-315.RC-316                           </t>
  </si>
  <si>
    <t xml:space="preserve">江苏永鼎股份有限公司          </t>
  </si>
  <si>
    <t xml:space="preserve">新疆克拉玛依市克拉玛依区油田公司集团电话                                                                                                              </t>
  </si>
  <si>
    <t xml:space="preserve">协议转换器 瑞斯康达 RC909-1E1           </t>
  </si>
  <si>
    <t xml:space="preserve">北京瑞斯康达科技发展有限公司  </t>
  </si>
  <si>
    <r>
      <rPr>
        <sz val="10"/>
        <rFont val="宋体"/>
        <charset val="134"/>
      </rPr>
      <t>对</t>
    </r>
    <r>
      <rPr>
        <sz val="10"/>
        <rFont val="Times New Roman"/>
        <charset val="0"/>
      </rPr>
      <t xml:space="preserve"> </t>
    </r>
  </si>
  <si>
    <t xml:space="preserve">瑞斯康达设备                                                                              </t>
  </si>
  <si>
    <t xml:space="preserve">新疆克拉玛依市克拉玛依区联通大楼四楼库房                                                                                                              </t>
  </si>
  <si>
    <t xml:space="preserve">RC909/RC001/RC952                       </t>
  </si>
  <si>
    <t xml:space="preserve">瑞斯康达                      </t>
  </si>
  <si>
    <r>
      <rPr>
        <sz val="10"/>
        <rFont val="宋体"/>
        <charset val="134"/>
      </rPr>
      <t>块</t>
    </r>
  </si>
  <si>
    <t>小计（第一批）</t>
  </si>
  <si>
    <t>新疆克拉玛依市克拉玛依区703泵站</t>
  </si>
  <si>
    <t>套</t>
  </si>
  <si>
    <t>第二批</t>
  </si>
  <si>
    <t xml:space="preserve">新疆克拉玛依市克拉玛依区试油处基站                                                                                                                    </t>
  </si>
  <si>
    <t xml:space="preserve">新疆克拉玛依市克拉玛依区石化大道                                                                                                                      </t>
  </si>
  <si>
    <t xml:space="preserve">新疆克拉玛依市克拉玛依区石西66基站                                                                                                                    </t>
  </si>
  <si>
    <t xml:space="preserve">BTS3002C                                </t>
  </si>
  <si>
    <t>无实物</t>
  </si>
  <si>
    <t xml:space="preserve">新疆克拉玛依市克拉玛依区友联大厦基站                                                                                                                  </t>
  </si>
  <si>
    <t xml:space="preserve">新疆克拉玛依市克拉玛依区石西一条街基站                                                                                                                </t>
  </si>
  <si>
    <t xml:space="preserve">新疆克拉玛依市克拉玛依区通讯花园基站                                                                                                                  </t>
  </si>
  <si>
    <t xml:space="preserve">新疆克拉玛依市克拉玛依区西大沟基站                                                                                                                    </t>
  </si>
  <si>
    <t xml:space="preserve">新疆克拉玛依市克拉玛依区永安化工厂基站                                                                                                                </t>
  </si>
  <si>
    <t xml:space="preserve">新疆克拉玛依市白碱滩区白区芙蓉小区基站                                                                                                                </t>
  </si>
  <si>
    <t xml:space="preserve">新疆克拉玛依市克拉玛依区正天华厦基站                                                                                                                  </t>
  </si>
  <si>
    <t xml:space="preserve">新疆克拉玛依市克拉玛依区南泉燃气公司基站                                                                                                              </t>
  </si>
  <si>
    <t xml:space="preserve">华为2GBBU                                                                                 </t>
  </si>
  <si>
    <t xml:space="preserve">新疆克拉玛依市克拉玛依客运站                                                                                                                          </t>
  </si>
  <si>
    <t xml:space="preserve">新疆克拉玛依市民营科技楼                                                                                                                              </t>
  </si>
  <si>
    <t xml:space="preserve">华为2G                                                                                    </t>
  </si>
  <si>
    <t xml:space="preserve">新疆克拉玛依市天成广场                                                                                                                                </t>
  </si>
  <si>
    <t xml:space="preserve">新疆克拉玛依市二厂机关办公楼                                                                                                                          </t>
  </si>
  <si>
    <t xml:space="preserve">新疆克拉玛依市昆仑大厦                                                                                                                                </t>
  </si>
  <si>
    <t xml:space="preserve">新疆克拉玛依市三联大旺角                                                                                                                              </t>
  </si>
  <si>
    <t xml:space="preserve">基站设备（BTS模块）                                                                       </t>
  </si>
  <si>
    <t xml:space="preserve">新疆克拉玛依市克拉玛依区油建基站                                                                                                                      </t>
  </si>
  <si>
    <t xml:space="preserve">BTS3012                                 </t>
  </si>
  <si>
    <t xml:space="preserve">新疆克拉玛依市克拉玛依区新亚泰盐场                                                                                                                    </t>
  </si>
  <si>
    <t xml:space="preserve">BTS3006C                                </t>
  </si>
  <si>
    <t xml:space="preserve">基站设备                                                                                  </t>
  </si>
  <si>
    <t xml:space="preserve">新疆克拉玛依市克拉玛依区南湖1基站                                                                                                                     </t>
  </si>
  <si>
    <t xml:space="preserve">新疆克拉玛依市克拉玛依区牛街基站                                                                                                                      </t>
  </si>
  <si>
    <t xml:space="preserve">BTS312                                  </t>
  </si>
  <si>
    <t xml:space="preserve">新疆克拉玛依市克拉玛依区前进基站                                                                                                                      </t>
  </si>
  <si>
    <t xml:space="preserve">新疆克拉玛依市克拉玛依区宏达盐场基站                                                                                                                  </t>
  </si>
  <si>
    <t xml:space="preserve">BTS30                                   </t>
  </si>
  <si>
    <t xml:space="preserve">新疆克拉玛依市克拉玛依区区雅典娜小区                                                                                                                  </t>
  </si>
  <si>
    <t xml:space="preserve">BTS312扩容                              </t>
  </si>
  <si>
    <t xml:space="preserve">新疆克拉玛依市克拉玛依区东风基站                                                                                                                      </t>
  </si>
  <si>
    <t xml:space="preserve">新疆克拉玛依市克拉玛依区皮特博基站                                                                                                                    </t>
  </si>
  <si>
    <t xml:space="preserve">新疆克拉玛依市克拉玛依区机电市场基站                                                                                                                  </t>
  </si>
  <si>
    <t xml:space="preserve">新疆克拉玛依市克拉玛依区军分区基站                                                                                                                    </t>
  </si>
  <si>
    <t xml:space="preserve">新疆克拉玛依市克拉玛依区九区基站                                                                                                                      </t>
  </si>
  <si>
    <t xml:space="preserve">新疆克拉玛依市克拉玛依区52队基站                                                                                                                      </t>
  </si>
  <si>
    <t xml:space="preserve">新疆克拉玛依市克拉玛依区乐园基站                                                                                                                      </t>
  </si>
  <si>
    <t xml:space="preserve">新疆克拉玛依市克拉玛依区217百乌段                                                                                                                     </t>
  </si>
  <si>
    <t xml:space="preserve">基站设备（BTS板件）                                                                       </t>
  </si>
  <si>
    <t xml:space="preserve">BTS30扩容                               </t>
  </si>
  <si>
    <t xml:space="preserve">室内分布系统                                                                              </t>
  </si>
  <si>
    <t xml:space="preserve">BTS22C                                  </t>
  </si>
  <si>
    <t xml:space="preserve">新疆克拉玛依市乌尔禾区乌尔禾基站                                                                                                                      </t>
  </si>
  <si>
    <t xml:space="preserve">新疆克拉玛依市克拉玛依区大峡谷基站                                                                                                                    </t>
  </si>
  <si>
    <t xml:space="preserve">新疆克拉玛依市克拉玛依区古田南供热站基站                                                                                                              </t>
  </si>
  <si>
    <t xml:space="preserve">新疆克拉玛依市克拉玛依区市准格尔地下街                                                                                                                </t>
  </si>
  <si>
    <t xml:space="preserve">新疆克拉玛依市克拉玛依区碧水云天基站                                                                                                                  </t>
  </si>
  <si>
    <t xml:space="preserve">新疆克拉玛依市克拉玛依区九公里基站                                                                                                                    </t>
  </si>
  <si>
    <t xml:space="preserve">新疆克拉玛依市克拉玛依区南泉2                                                                                                                         </t>
  </si>
  <si>
    <t xml:space="preserve">新疆克拉玛依市克拉玛依区石西41公里处                                                                                                                  </t>
  </si>
  <si>
    <t xml:space="preserve">新疆克拉玛依市克拉玛依区石西102公里处                                                                                                                 </t>
  </si>
  <si>
    <t xml:space="preserve">新疆克拉玛依市乌尔禾区乌尔禾收费站                                                                                                                    </t>
  </si>
  <si>
    <t>小计（第二批）</t>
  </si>
  <si>
    <r>
      <rPr>
        <sz val="10"/>
        <rFont val="宋体"/>
        <charset val="134"/>
      </rPr>
      <t>合计</t>
    </r>
  </si>
  <si>
    <r>
      <rPr>
        <sz val="10"/>
        <rFont val="宋体"/>
        <charset val="134"/>
      </rPr>
      <t>减：减值准备</t>
    </r>
  </si>
  <si>
    <t>企业人员：</t>
  </si>
  <si>
    <t>盘点日期：</t>
  </si>
  <si>
    <t>报废物资（蓄电池）处置需求清单（和田）</t>
  </si>
  <si>
    <t>资产名称（必填）</t>
  </si>
  <si>
    <t>规格型号（必填）</t>
  </si>
  <si>
    <t>数量（必填）</t>
  </si>
  <si>
    <t>单位（必填）</t>
  </si>
  <si>
    <t>块数/组</t>
  </si>
  <si>
    <t>AH/块</t>
  </si>
  <si>
    <t>合计AH数</t>
  </si>
  <si>
    <t>踏勘联系人（必填）</t>
  </si>
  <si>
    <t>电话（必填）</t>
  </si>
  <si>
    <t>踏勘地点（必填）</t>
  </si>
  <si>
    <t>蓄电池</t>
  </si>
  <si>
    <t>48V/1000AH</t>
  </si>
  <si>
    <t>组</t>
  </si>
  <si>
    <t>罗文洋</t>
  </si>
  <si>
    <t>和田市315国道巷81号</t>
  </si>
  <si>
    <t>请参考实物状态查勘报价，以查勘实物为准。按实物现状交付。</t>
  </si>
  <si>
    <t>48V/500AH</t>
  </si>
  <si>
    <t>双登</t>
  </si>
  <si>
    <t>48v/800AH</t>
  </si>
  <si>
    <t>阀控式密封铅布铅酸蓄电池</t>
  </si>
  <si>
    <t>1000AH</t>
  </si>
  <si>
    <t>48v/500ah</t>
  </si>
  <si>
    <t>GFM1000AH</t>
  </si>
  <si>
    <t>酸性蓄电池-阀控式铅酸蓄电池</t>
  </si>
  <si>
    <t>阀控式铅酸蓄电池组</t>
  </si>
  <si>
    <t xml:space="preserve">GFM-800AH  </t>
  </si>
  <si>
    <t>胶体电池</t>
  </si>
  <si>
    <t>门阀式铅酸蓄电池</t>
  </si>
  <si>
    <t>GFM500AH</t>
  </si>
  <si>
    <t>1000Ah</t>
  </si>
  <si>
    <t>合计：</t>
  </si>
  <si>
    <r>
      <rPr>
        <sz val="18"/>
        <rFont val="黑体"/>
        <charset val="134"/>
      </rPr>
      <t>固定资产</t>
    </r>
    <r>
      <rPr>
        <sz val="18"/>
        <rFont val="Times New Roman"/>
        <charset val="0"/>
      </rPr>
      <t>—</t>
    </r>
    <r>
      <rPr>
        <sz val="18"/>
        <rFont val="黑体"/>
        <charset val="134"/>
      </rPr>
      <t>设备评估申报明细表</t>
    </r>
  </si>
  <si>
    <r>
      <rPr>
        <sz val="10"/>
        <rFont val="宋体"/>
        <charset val="134"/>
      </rPr>
      <t>所属系统</t>
    </r>
    <r>
      <rPr>
        <sz val="10"/>
        <rFont val="Times New Roman"/>
        <charset val="0"/>
      </rPr>
      <t>/</t>
    </r>
    <r>
      <rPr>
        <sz val="10"/>
        <rFont val="宋体"/>
        <charset val="134"/>
      </rPr>
      <t>生产线名称</t>
    </r>
  </si>
  <si>
    <r>
      <rPr>
        <sz val="10"/>
        <rFont val="宋体"/>
        <charset val="134"/>
      </rPr>
      <t>计量单位</t>
    </r>
  </si>
  <si>
    <r>
      <rPr>
        <sz val="10"/>
        <color indexed="10"/>
        <rFont val="宋体"/>
        <charset val="134"/>
      </rPr>
      <t>审计前账面值</t>
    </r>
  </si>
  <si>
    <r>
      <rPr>
        <sz val="10"/>
        <color indexed="10"/>
        <rFont val="宋体"/>
        <charset val="134"/>
      </rPr>
      <t>原值</t>
    </r>
  </si>
  <si>
    <r>
      <rPr>
        <sz val="10"/>
        <color indexed="10"/>
        <rFont val="宋体"/>
        <charset val="134"/>
      </rPr>
      <t>净值</t>
    </r>
  </si>
  <si>
    <t>`</t>
  </si>
  <si>
    <r>
      <rPr>
        <sz val="18"/>
        <rFont val="黑体"/>
        <charset val="134"/>
      </rPr>
      <t>固定资产</t>
    </r>
    <r>
      <rPr>
        <sz val="18"/>
        <rFont val="Times New Roman"/>
        <charset val="0"/>
      </rPr>
      <t>—车辆评估明细表</t>
    </r>
  </si>
  <si>
    <t>车牌号</t>
  </si>
  <si>
    <t>车辆名称
及规格型号</t>
  </si>
  <si>
    <t>生产厂家</t>
  </si>
  <si>
    <t>购置日期</t>
  </si>
  <si>
    <r>
      <rPr>
        <sz val="10"/>
        <rFont val="宋体"/>
        <charset val="134"/>
      </rPr>
      <t>已行驶里程</t>
    </r>
    <r>
      <rPr>
        <sz val="10"/>
        <rFont val="Times New Roman"/>
        <charset val="0"/>
      </rPr>
      <t>(</t>
    </r>
    <r>
      <rPr>
        <sz val="10"/>
        <rFont val="宋体"/>
        <charset val="134"/>
      </rPr>
      <t>公里</t>
    </r>
    <r>
      <rPr>
        <sz val="10"/>
        <rFont val="Times New Roman"/>
        <charset val="0"/>
      </rPr>
      <t>)</t>
    </r>
  </si>
  <si>
    <r>
      <rPr>
        <sz val="18"/>
        <rFont val="黑体"/>
        <charset val="134"/>
      </rPr>
      <t>固定资产</t>
    </r>
    <r>
      <rPr>
        <sz val="18"/>
        <rFont val="Times New Roman"/>
        <charset val="0"/>
      </rPr>
      <t>—</t>
    </r>
    <r>
      <rPr>
        <sz val="18"/>
        <rFont val="黑体"/>
        <charset val="134"/>
      </rPr>
      <t>土地评估明细表</t>
    </r>
  </si>
  <si>
    <t>在建工程评估汇总表</t>
  </si>
  <si>
    <t>4-7-1</t>
  </si>
  <si>
    <r>
      <rPr>
        <sz val="10"/>
        <rFont val="宋体"/>
        <charset val="134"/>
      </rPr>
      <t>在建工程</t>
    </r>
    <r>
      <rPr>
        <sz val="10"/>
        <rFont val="Times New Roman"/>
        <charset val="0"/>
      </rPr>
      <t>-</t>
    </r>
    <r>
      <rPr>
        <sz val="10"/>
        <rFont val="宋体"/>
        <charset val="134"/>
      </rPr>
      <t>土建工程</t>
    </r>
  </si>
  <si>
    <t>4-7-2</t>
  </si>
  <si>
    <t>4-7-3</t>
  </si>
  <si>
    <t>在建工程-待摊投资</t>
  </si>
  <si>
    <t>5-4</t>
  </si>
  <si>
    <t>在建工程合计</t>
  </si>
  <si>
    <t>减：在建工程减值准备</t>
  </si>
  <si>
    <t>在建工程净额</t>
  </si>
  <si>
    <r>
      <rPr>
        <sz val="18"/>
        <rFont val="黑体"/>
        <charset val="134"/>
      </rPr>
      <t>在建工程</t>
    </r>
    <r>
      <rPr>
        <sz val="18"/>
        <rFont val="Times New Roman"/>
        <charset val="0"/>
      </rPr>
      <t>—</t>
    </r>
    <r>
      <rPr>
        <sz val="18"/>
        <rFont val="黑体"/>
        <charset val="134"/>
      </rPr>
      <t>土建工程评估明细表</t>
    </r>
  </si>
  <si>
    <t>详细地址</t>
  </si>
  <si>
    <t>拟建层数</t>
  </si>
  <si>
    <t>拟建建筑面积（面积或体积）</t>
  </si>
  <si>
    <t>土地证编号</t>
  </si>
  <si>
    <t>证载土地使用权人</t>
  </si>
  <si>
    <t>土地使用权类型</t>
  </si>
  <si>
    <t>宗地面积</t>
  </si>
  <si>
    <t>土地终止日期</t>
  </si>
  <si>
    <t>建设用地规划许可证编号</t>
  </si>
  <si>
    <t>建设工程规划许可证编号</t>
  </si>
  <si>
    <t>建设工程施工许可证编号</t>
  </si>
  <si>
    <t>土建工程概算数(元)</t>
  </si>
  <si>
    <t>建筑面积/容积</t>
  </si>
  <si>
    <t>开工日期</t>
  </si>
  <si>
    <t>形象进度</t>
  </si>
  <si>
    <t>付款比例</t>
  </si>
  <si>
    <t>净    额</t>
  </si>
  <si>
    <r>
      <rPr>
        <sz val="18"/>
        <rFont val="黑体"/>
        <charset val="134"/>
      </rPr>
      <t>在建工程</t>
    </r>
    <r>
      <rPr>
        <sz val="18"/>
        <rFont val="Times New Roman"/>
        <charset val="0"/>
      </rPr>
      <t>—</t>
    </r>
    <r>
      <rPr>
        <sz val="18"/>
        <rFont val="黑体"/>
        <charset val="134"/>
      </rPr>
      <t>矿建工程评估明细表</t>
    </r>
  </si>
  <si>
    <t>统一编号</t>
  </si>
  <si>
    <t>申报单位名称</t>
  </si>
  <si>
    <t>地点</t>
  </si>
  <si>
    <t>对应工作面名称</t>
  </si>
  <si>
    <t>净直径（m）</t>
  </si>
  <si>
    <t>岩石类型</t>
  </si>
  <si>
    <t>表土冻结深度（m）</t>
  </si>
  <si>
    <t>铺设层数</t>
  </si>
  <si>
    <t>铺设厚度（mm）</t>
  </si>
  <si>
    <t>概（预）算金额</t>
  </si>
  <si>
    <t>预计长度（m）</t>
  </si>
  <si>
    <t>预计掘进体积（m3）</t>
  </si>
  <si>
    <t>掘进断面(m2)</t>
  </si>
  <si>
    <t>掘进体积（m3）</t>
  </si>
  <si>
    <t>长度(m)</t>
  </si>
  <si>
    <t>开工
日期</t>
  </si>
  <si>
    <t>预计完
工日期</t>
  </si>
  <si>
    <t>形象进度（%）</t>
  </si>
  <si>
    <t>付款比例（%）</t>
  </si>
  <si>
    <t>所服务工作面（区）已经开采储量</t>
  </si>
  <si>
    <t>所服务工作面（区）尚可开采储量</t>
  </si>
  <si>
    <t>矿山尚可服务年限</t>
  </si>
  <si>
    <r>
      <rPr>
        <sz val="18"/>
        <rFont val="黑体"/>
        <charset val="134"/>
      </rPr>
      <t>在建工程</t>
    </r>
    <r>
      <rPr>
        <sz val="18"/>
        <rFont val="Times New Roman"/>
        <charset val="0"/>
      </rPr>
      <t>—</t>
    </r>
    <r>
      <rPr>
        <sz val="18"/>
        <rFont val="黑体"/>
        <charset val="134"/>
      </rPr>
      <t>设备安装工程评估明细表</t>
    </r>
  </si>
  <si>
    <t>规格型号</t>
  </si>
  <si>
    <t>设备费</t>
  </si>
  <si>
    <t>资金成本</t>
  </si>
  <si>
    <t>安装费及其他</t>
  </si>
  <si>
    <r>
      <rPr>
        <sz val="18"/>
        <rFont val="黑体"/>
        <charset val="134"/>
      </rPr>
      <t>在建工程</t>
    </r>
    <r>
      <rPr>
        <sz val="18"/>
        <rFont val="Times New Roman"/>
        <charset val="0"/>
      </rPr>
      <t>—</t>
    </r>
    <r>
      <rPr>
        <sz val="18"/>
        <rFont val="黑体"/>
        <charset val="134"/>
      </rPr>
      <t>待摊投资评估明细表</t>
    </r>
  </si>
  <si>
    <t>内容</t>
  </si>
  <si>
    <t>工程物资评估汇总表</t>
  </si>
  <si>
    <t>线缆合计</t>
  </si>
  <si>
    <t>工程物资评估申报明细表</t>
  </si>
  <si>
    <t>评估基准日：年月日</t>
  </si>
  <si>
    <t>名称</t>
  </si>
  <si>
    <t>计量
单位</t>
  </si>
  <si>
    <r>
      <rPr>
        <sz val="10"/>
        <rFont val="宋体"/>
        <charset val="134"/>
      </rPr>
      <t xml:space="preserve">增值率
</t>
    </r>
    <r>
      <rPr>
        <sz val="10"/>
        <rFont val="Times New Roman"/>
        <charset val="0"/>
      </rPr>
      <t>%</t>
    </r>
  </si>
  <si>
    <t>*******</t>
  </si>
  <si>
    <t>高频开关电源柜（空）</t>
  </si>
  <si>
    <t>PS48300-2/50</t>
  </si>
  <si>
    <t>台</t>
  </si>
  <si>
    <t>减：工程物资减值准备</t>
  </si>
  <si>
    <t>固定资产清理评估明细表</t>
  </si>
  <si>
    <t>待处理资产名称</t>
  </si>
  <si>
    <t>生产性生物资产评估明细表</t>
  </si>
  <si>
    <t>种类</t>
  </si>
  <si>
    <t>群别</t>
  </si>
  <si>
    <t>减：生产性生物资产减值准备</t>
  </si>
  <si>
    <t>油气资产评估明细表</t>
  </si>
  <si>
    <t>类别</t>
  </si>
  <si>
    <t>矿区（或油田)</t>
  </si>
  <si>
    <t>形成日期</t>
  </si>
  <si>
    <t>来源（购入、自行建造）</t>
  </si>
  <si>
    <t>无形资产评估汇总表</t>
  </si>
  <si>
    <t>4-12-1</t>
  </si>
  <si>
    <t>无形资产-土地使用权</t>
  </si>
  <si>
    <t>4-12-2</t>
  </si>
  <si>
    <r>
      <rPr>
        <sz val="11"/>
        <rFont val="宋体"/>
        <charset val="134"/>
      </rPr>
      <t>无形资产</t>
    </r>
    <r>
      <rPr>
        <sz val="11"/>
        <rFont val="Times New Roman"/>
        <charset val="0"/>
      </rPr>
      <t>-</t>
    </r>
    <r>
      <rPr>
        <sz val="11"/>
        <rFont val="宋体"/>
        <charset val="134"/>
      </rPr>
      <t>矿业权</t>
    </r>
  </si>
  <si>
    <t>4-12-3</t>
  </si>
  <si>
    <t>无形资产-其他无形资产</t>
  </si>
  <si>
    <t>无形资产合计</t>
  </si>
  <si>
    <t>减：无形资产减值准备</t>
  </si>
  <si>
    <t>无形资产净额</t>
  </si>
  <si>
    <r>
      <rPr>
        <sz val="18"/>
        <rFont val="黑体"/>
        <charset val="134"/>
      </rPr>
      <t>无形资产</t>
    </r>
    <r>
      <rPr>
        <sz val="18"/>
        <rFont val="Times New Roman"/>
        <charset val="0"/>
      </rPr>
      <t>—</t>
    </r>
    <r>
      <rPr>
        <sz val="18"/>
        <rFont val="黑体"/>
        <charset val="134"/>
      </rPr>
      <t>土地使用权评估明细表</t>
    </r>
  </si>
  <si>
    <r>
      <rPr>
        <sz val="10"/>
        <rFont val="宋体"/>
        <charset val="134"/>
      </rPr>
      <t>宗地面积（</t>
    </r>
    <r>
      <rPr>
        <sz val="11"/>
        <rFont val="Arial Narrow"/>
        <charset val="0"/>
      </rPr>
      <t>m2</t>
    </r>
    <r>
      <rPr>
        <sz val="11"/>
        <rFont val="宋体"/>
        <charset val="134"/>
      </rPr>
      <t>）</t>
    </r>
  </si>
  <si>
    <t>宗地用途</t>
  </si>
  <si>
    <t>宗地性质</t>
  </si>
  <si>
    <t>取得土地时间</t>
  </si>
  <si>
    <t>出让土地终止日期</t>
  </si>
  <si>
    <t>估价期日土地实际使用者</t>
  </si>
  <si>
    <t>宗地详细地址</t>
  </si>
  <si>
    <t>地号</t>
  </si>
  <si>
    <t>图号</t>
  </si>
  <si>
    <t>发证日期</t>
  </si>
  <si>
    <t>他项权利状况</t>
  </si>
  <si>
    <t>四至情况</t>
  </si>
  <si>
    <t>土地证记事栏</t>
  </si>
  <si>
    <t>地上建筑情况</t>
  </si>
  <si>
    <t>其他替代产权文件</t>
  </si>
  <si>
    <t>未办证原因</t>
  </si>
  <si>
    <t>东至</t>
  </si>
  <si>
    <t>西至</t>
  </si>
  <si>
    <t>南至</t>
  </si>
  <si>
    <t>北至</t>
  </si>
  <si>
    <r>
      <rPr>
        <sz val="10"/>
        <rFont val="宋体"/>
        <charset val="134"/>
      </rPr>
      <t>建筑面积（</t>
    </r>
    <r>
      <rPr>
        <sz val="10"/>
        <rFont val="Arial Narrow"/>
        <charset val="0"/>
      </rPr>
      <t>m2</t>
    </r>
    <r>
      <rPr>
        <sz val="10"/>
        <rFont val="宋体"/>
        <charset val="134"/>
      </rPr>
      <t>）</t>
    </r>
  </si>
  <si>
    <t>建筑结构</t>
  </si>
  <si>
    <t>建筑竣工日期</t>
  </si>
  <si>
    <r>
      <rPr>
        <sz val="10"/>
        <rFont val="宋体"/>
        <charset val="134"/>
      </rPr>
      <t>净</t>
    </r>
    <r>
      <rPr>
        <sz val="10"/>
        <rFont val="Times New Roman"/>
        <charset val="0"/>
      </rPr>
      <t xml:space="preserve">         </t>
    </r>
    <r>
      <rPr>
        <sz val="10"/>
        <rFont val="宋体"/>
        <charset val="134"/>
      </rPr>
      <t>额</t>
    </r>
  </si>
  <si>
    <r>
      <rPr>
        <sz val="18"/>
        <rFont val="黑体"/>
        <charset val="134"/>
      </rPr>
      <t>无形资产</t>
    </r>
    <r>
      <rPr>
        <sz val="18"/>
        <rFont val="Times New Roman"/>
        <charset val="0"/>
      </rPr>
      <t>—</t>
    </r>
    <r>
      <rPr>
        <sz val="18"/>
        <rFont val="黑体"/>
        <charset val="134"/>
      </rPr>
      <t>矿业权资产评估明细表</t>
    </r>
  </si>
  <si>
    <t>名称、种类（探矿权/采矿权）</t>
  </si>
  <si>
    <t>勘查（采矿）许可证编号</t>
  </si>
  <si>
    <t>取得方式</t>
  </si>
  <si>
    <t>剩余有效年限</t>
  </si>
  <si>
    <t>勘查开发阶段</t>
  </si>
  <si>
    <t>核定（批准）生产规模</t>
  </si>
  <si>
    <t>尚可使用
年限</t>
  </si>
  <si>
    <r>
      <rPr>
        <sz val="18"/>
        <rFont val="黑体"/>
        <charset val="134"/>
      </rPr>
      <t>无形资产</t>
    </r>
    <r>
      <rPr>
        <sz val="18"/>
        <rFont val="Times New Roman"/>
        <charset val="0"/>
      </rPr>
      <t>—</t>
    </r>
    <r>
      <rPr>
        <sz val="18"/>
        <rFont val="黑体"/>
        <charset val="134"/>
      </rPr>
      <t>其他无形资产评估明细表</t>
    </r>
  </si>
  <si>
    <t>内容或名称</t>
  </si>
  <si>
    <r>
      <rPr>
        <sz val="10"/>
        <rFont val="宋体"/>
        <charset val="134"/>
      </rPr>
      <t>法定</t>
    </r>
    <r>
      <rPr>
        <sz val="10"/>
        <rFont val="Times New Roman"/>
        <charset val="0"/>
      </rPr>
      <t>/</t>
    </r>
    <r>
      <rPr>
        <sz val="10"/>
        <rFont val="宋体"/>
        <charset val="134"/>
      </rPr>
      <t>预计使用年限</t>
    </r>
  </si>
  <si>
    <t>开发支出评估明细表</t>
  </si>
  <si>
    <t>商誉评估明细表</t>
  </si>
  <si>
    <t>减：商誉减值准备</t>
  </si>
  <si>
    <t>长期待摊费用评估明细表</t>
  </si>
  <si>
    <t>费用名称或内容</t>
  </si>
  <si>
    <t>原始发生额</t>
  </si>
  <si>
    <t>预计摊
销月数</t>
  </si>
  <si>
    <t>尚存受
益月数</t>
  </si>
  <si>
    <r>
      <rPr>
        <sz val="10"/>
        <rFont val="宋体"/>
        <charset val="134"/>
      </rPr>
      <t>合</t>
    </r>
    <r>
      <rPr>
        <sz val="10"/>
        <rFont val="Times New Roman"/>
        <charset val="0"/>
      </rPr>
      <t xml:space="preserve">                    </t>
    </r>
    <r>
      <rPr>
        <sz val="10"/>
        <rFont val="宋体"/>
        <charset val="134"/>
      </rPr>
      <t>计</t>
    </r>
  </si>
  <si>
    <t>递延所得税资产评估明细表</t>
  </si>
  <si>
    <t>对应资产负债科目名称</t>
  </si>
  <si>
    <t>计税基数</t>
  </si>
  <si>
    <t>类型</t>
  </si>
  <si>
    <t>其他非流动资产评估明细表</t>
  </si>
  <si>
    <t>流动负债评估汇总表</t>
  </si>
  <si>
    <t>5-1</t>
  </si>
  <si>
    <t>5-2</t>
  </si>
  <si>
    <t>5-3</t>
  </si>
  <si>
    <t>5-5</t>
  </si>
  <si>
    <t>5-6</t>
  </si>
  <si>
    <t>5-7</t>
  </si>
  <si>
    <t>5-8</t>
  </si>
  <si>
    <t>5-9</t>
  </si>
  <si>
    <t>5-10</t>
  </si>
  <si>
    <t>5-11</t>
  </si>
  <si>
    <t>5-12</t>
  </si>
  <si>
    <t>9</t>
  </si>
  <si>
    <t>短期借款评估明细表</t>
  </si>
  <si>
    <t>放款银行或机构名称</t>
  </si>
  <si>
    <t>利率类型</t>
  </si>
  <si>
    <r>
      <rPr>
        <sz val="10"/>
        <rFont val="宋体"/>
        <charset val="134"/>
      </rPr>
      <t>年利率</t>
    </r>
    <r>
      <rPr>
        <sz val="10"/>
        <rFont val="Times New Roman"/>
        <charset val="0"/>
      </rPr>
      <t>%</t>
    </r>
  </si>
  <si>
    <t>外币金额</t>
  </si>
  <si>
    <t>外币基准日汇率</t>
  </si>
  <si>
    <r>
      <rPr>
        <sz val="10"/>
        <rFont val="宋体"/>
        <charset val="134"/>
      </rPr>
      <t>合</t>
    </r>
    <r>
      <rPr>
        <sz val="10"/>
        <rFont val="Times New Roman"/>
        <charset val="0"/>
      </rPr>
      <t xml:space="preserve">                       </t>
    </r>
    <r>
      <rPr>
        <sz val="10"/>
        <rFont val="宋体"/>
        <charset val="134"/>
      </rPr>
      <t>计</t>
    </r>
  </si>
  <si>
    <t>交易性金融负债评估明细表</t>
  </si>
  <si>
    <r>
      <rPr>
        <sz val="10"/>
        <rFont val="宋体"/>
        <charset val="134"/>
      </rPr>
      <t>合</t>
    </r>
    <r>
      <rPr>
        <sz val="10"/>
        <rFont val="Times New Roman"/>
        <charset val="0"/>
      </rPr>
      <t xml:space="preserve">                                    </t>
    </r>
    <r>
      <rPr>
        <sz val="10"/>
        <rFont val="宋体"/>
        <charset val="134"/>
      </rPr>
      <t>计</t>
    </r>
  </si>
  <si>
    <t>应付票据评估明细表</t>
  </si>
  <si>
    <r>
      <rPr>
        <sz val="10"/>
        <rFont val="宋体"/>
        <charset val="134"/>
      </rPr>
      <t>合</t>
    </r>
    <r>
      <rPr>
        <sz val="10"/>
        <rFont val="Times New Roman"/>
        <charset val="0"/>
      </rPr>
      <t xml:space="preserve">                         </t>
    </r>
    <r>
      <rPr>
        <sz val="10"/>
        <rFont val="宋体"/>
        <charset val="134"/>
      </rPr>
      <t>计</t>
    </r>
  </si>
  <si>
    <t>应付账款评估明细表</t>
  </si>
  <si>
    <t>预收账款评估明细表</t>
  </si>
  <si>
    <t>应付职工薪酬评估明细表</t>
  </si>
  <si>
    <t>1</t>
  </si>
  <si>
    <t>工资、奖金、津贴和补贴</t>
  </si>
  <si>
    <t>2</t>
  </si>
  <si>
    <t>职工福利费</t>
  </si>
  <si>
    <t>3</t>
  </si>
  <si>
    <t>医疗保险费</t>
  </si>
  <si>
    <t>基本养老保险费</t>
  </si>
  <si>
    <t>5</t>
  </si>
  <si>
    <t>年金缴费</t>
  </si>
  <si>
    <t>6</t>
  </si>
  <si>
    <t>失业保险费</t>
  </si>
  <si>
    <t>7</t>
  </si>
  <si>
    <t>工伤保险费</t>
  </si>
  <si>
    <t>8</t>
  </si>
  <si>
    <t>生育保险费</t>
  </si>
  <si>
    <t>住房公积金</t>
  </si>
  <si>
    <t>10</t>
  </si>
  <si>
    <t>工会经费</t>
  </si>
  <si>
    <t>11</t>
  </si>
  <si>
    <t>职工教育经费</t>
  </si>
  <si>
    <t>12</t>
  </si>
  <si>
    <t>非货币性福利</t>
  </si>
  <si>
    <t>13</t>
  </si>
  <si>
    <t>辞退福利</t>
  </si>
  <si>
    <t>14</t>
  </si>
  <si>
    <t>股份支付</t>
  </si>
  <si>
    <t>15</t>
  </si>
  <si>
    <r>
      <rPr>
        <sz val="10"/>
        <rFont val="宋体"/>
        <charset val="134"/>
      </rPr>
      <t>合</t>
    </r>
    <r>
      <rPr>
        <sz val="10"/>
        <rFont val="Times New Roman"/>
        <charset val="0"/>
      </rPr>
      <t xml:space="preserve">                          </t>
    </r>
    <r>
      <rPr>
        <sz val="10"/>
        <rFont val="宋体"/>
        <charset val="134"/>
      </rPr>
      <t>计</t>
    </r>
  </si>
  <si>
    <t>应交税费评估明细表</t>
  </si>
  <si>
    <t>征税机关名称</t>
  </si>
  <si>
    <t>税费种类</t>
  </si>
  <si>
    <r>
      <rPr>
        <sz val="10"/>
        <rFont val="宋体"/>
        <charset val="134"/>
      </rPr>
      <t>合</t>
    </r>
    <r>
      <rPr>
        <sz val="10"/>
        <rFont val="Times New Roman"/>
        <charset val="0"/>
      </rPr>
      <t xml:space="preserve">                             </t>
    </r>
    <r>
      <rPr>
        <sz val="10"/>
        <rFont val="宋体"/>
        <charset val="134"/>
      </rPr>
      <t>计</t>
    </r>
  </si>
  <si>
    <t>应付利息评估明细表</t>
  </si>
  <si>
    <t>应付股利（应付利润）评估明细表</t>
  </si>
  <si>
    <t>投资单位名称（股东）</t>
  </si>
  <si>
    <t>利润所属期间</t>
  </si>
  <si>
    <t>其他应付款评估明细表</t>
  </si>
  <si>
    <t>一年内到期的非流动负债评估明细表</t>
  </si>
  <si>
    <t>结算项目</t>
  </si>
  <si>
    <t>其他流动负债评估明细表</t>
  </si>
  <si>
    <t>非流动负债评估汇总表</t>
  </si>
  <si>
    <t>6-1</t>
  </si>
  <si>
    <t>6-2</t>
  </si>
  <si>
    <t>6-3</t>
  </si>
  <si>
    <t>6-4</t>
  </si>
  <si>
    <t>6-5</t>
  </si>
  <si>
    <t>6-6</t>
  </si>
  <si>
    <t>6-7</t>
  </si>
  <si>
    <t>长期借款评估明细表</t>
  </si>
  <si>
    <t>应付债券评估明细表</t>
  </si>
  <si>
    <t>债券发行单位</t>
  </si>
  <si>
    <t>票面利率%</t>
  </si>
  <si>
    <r>
      <rPr>
        <sz val="10"/>
        <rFont val="Times New Roman"/>
        <charset val="0"/>
      </rPr>
      <t xml:space="preserve"> </t>
    </r>
    <r>
      <rPr>
        <sz val="10"/>
        <rFont val="宋体"/>
        <charset val="134"/>
      </rPr>
      <t>备</t>
    </r>
    <r>
      <rPr>
        <sz val="10"/>
        <rFont val="Times New Roman"/>
        <charset val="0"/>
      </rPr>
      <t xml:space="preserve"> </t>
    </r>
    <r>
      <rPr>
        <sz val="10"/>
        <rFont val="宋体"/>
        <charset val="134"/>
      </rPr>
      <t>注</t>
    </r>
  </si>
  <si>
    <t>长期应付款评估明细表</t>
  </si>
  <si>
    <t>初始额</t>
  </si>
  <si>
    <t>利息及汇率净损失</t>
  </si>
  <si>
    <t>专项应付款评估明细表</t>
  </si>
  <si>
    <t>户名（或结算对象）</t>
  </si>
  <si>
    <r>
      <rPr>
        <sz val="10"/>
        <rFont val="宋体"/>
        <charset val="134"/>
      </rPr>
      <t xml:space="preserve"> </t>
    </r>
    <r>
      <rPr>
        <sz val="10"/>
        <rFont val="宋体"/>
        <charset val="134"/>
      </rPr>
      <t>备</t>
    </r>
    <r>
      <rPr>
        <sz val="10"/>
        <rFont val="Times New Roman"/>
        <charset val="0"/>
      </rPr>
      <t xml:space="preserve"> </t>
    </r>
    <r>
      <rPr>
        <sz val="10"/>
        <rFont val="宋体"/>
        <charset val="134"/>
      </rPr>
      <t>注</t>
    </r>
  </si>
  <si>
    <t>合   计</t>
  </si>
  <si>
    <t>预计负债评估明细表</t>
  </si>
  <si>
    <t>递延所得税负债评估明细表</t>
  </si>
  <si>
    <t>对应资产负债科目</t>
  </si>
  <si>
    <t>其他非流动负债评估明细表</t>
  </si>
  <si>
    <t>索引目录</t>
  </si>
  <si>
    <t>封面</t>
  </si>
  <si>
    <t>填表说明</t>
  </si>
  <si>
    <t>分类汇总</t>
  </si>
  <si>
    <t>流动汇总</t>
  </si>
  <si>
    <t>货币资金汇总</t>
  </si>
  <si>
    <t>存货汇总</t>
  </si>
  <si>
    <t>非流动资产汇总</t>
  </si>
  <si>
    <t>股权投资</t>
  </si>
  <si>
    <t>固定资产汇总</t>
  </si>
  <si>
    <t>构筑物</t>
  </si>
  <si>
    <t>管道沟槽</t>
  </si>
  <si>
    <t>井巷工程</t>
  </si>
  <si>
    <t>在建工程汇总</t>
  </si>
  <si>
    <t>在建-土建</t>
  </si>
  <si>
    <t>在建-矿建</t>
  </si>
  <si>
    <t>在建-设备</t>
  </si>
  <si>
    <t>在建-待摊</t>
  </si>
  <si>
    <t>无形资产汇总</t>
  </si>
  <si>
    <t>无形-土地</t>
  </si>
  <si>
    <t>无形-矿业权</t>
  </si>
  <si>
    <t>无形-其他</t>
  </si>
  <si>
    <t>流动负债汇总</t>
  </si>
  <si>
    <t>职工薪酬</t>
  </si>
  <si>
    <t>一年内到期非流动负债</t>
  </si>
  <si>
    <t>非流动负债汇总</t>
  </si>
  <si>
    <t>中国联合网络通信有限公司乌鲁木齐分公司</t>
  </si>
  <si>
    <t>中国联合网络通信有限公司昌吉州分公司</t>
  </si>
  <si>
    <t>中国联合网络通信有限公司石河子市分公司</t>
  </si>
  <si>
    <t>中国联合网络通信有限公司伊犁州分公司</t>
  </si>
  <si>
    <t>中国联合网络通信有限公司博州分公司</t>
  </si>
  <si>
    <t>中国联合网络通信有限公司奎屯市分公司</t>
  </si>
  <si>
    <t>中国联合网络通信有限公司巴州分公司</t>
  </si>
  <si>
    <t>中国联合网络通信有限公司哈密地区分公司</t>
  </si>
  <si>
    <t>中国联合网络通信有限公司吐鲁番地区分公司</t>
  </si>
  <si>
    <t>中国联合网络通信有限公司和田地区分公司</t>
  </si>
  <si>
    <t>中国联合网络通信有限公司喀什地区分公司</t>
  </si>
  <si>
    <t>中国联合网络通信有限公司克州分公司</t>
  </si>
  <si>
    <t>中国联合网络通信有限公司阿克苏地区分公司</t>
  </si>
  <si>
    <t>中国联合网络通信有限公司阿勒泰地区分公司</t>
  </si>
  <si>
    <t>中国联合网络通信有限公司克拉玛依市分公司</t>
  </si>
  <si>
    <t>中国联合网络通信有限公司新疆分公司</t>
  </si>
  <si>
    <t>中国联合网络通信有限公司塔城地区分公司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</si>
</sst>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_(&quot;$&quot;* #,##0_);_(&quot;$&quot;* \(#,##0\);_(&quot;$&quot;* &quot;-&quot;??_);_(@_)"/>
    <numFmt numFmtId="178" formatCode="_(* #,##0.00_);_(* \(#,##0.00\);_(* &quot;-&quot;??_);_(@_)"/>
    <numFmt numFmtId="179" formatCode="_-#,###.00,_-;\(#,###.00,\);_-\ \ &quot;-&quot;_-;_-@_-"/>
    <numFmt numFmtId="180" formatCode="_-#,##0_-;\(#,##0\);_-\ \ &quot;-&quot;_-;_-@_-"/>
    <numFmt numFmtId="181" formatCode="_-#,##0.00_-;\(#,##0.00\);_-\ \ &quot;-&quot;_-;_-@_-"/>
    <numFmt numFmtId="182" formatCode="mmm/dd/yyyy;_-\ &quot;N/A&quot;_-;_-\ &quot;-&quot;_-"/>
    <numFmt numFmtId="183" formatCode="mmm/yyyy;_-\ &quot;N/A&quot;_-;_-\ &quot;-&quot;_-"/>
    <numFmt numFmtId="184" formatCode="_-#,###,_-;\(#,###,\);_-\ \ &quot;-&quot;_-;_-@_-"/>
    <numFmt numFmtId="185" formatCode="_-#,##0%_-;\(#,##0%\);_-\ &quot;-&quot;_-"/>
    <numFmt numFmtId="186" formatCode="_-#0&quot;.&quot;0,_-;\(#0&quot;.&quot;0,\);_-\ \ &quot;-&quot;_-;_-@_-"/>
    <numFmt numFmtId="187" formatCode="_-#0&quot;.&quot;0000_-;\(#0&quot;.&quot;0000\);_-\ \ &quot;-&quot;_-;_-@_-"/>
    <numFmt numFmtId="188" formatCode="_-* #,##0_-;\-* #,##0_-;_-* &quot;-&quot;??_-;_-@_-"/>
    <numFmt numFmtId="189" formatCode="&quot;\&quot;#,##0;[Red]&quot;\&quot;&quot;\&quot;&quot;\&quot;&quot;\&quot;&quot;\&quot;&quot;\&quot;&quot;\&quot;\-#,##0"/>
    <numFmt numFmtId="190" formatCode="0.000%"/>
    <numFmt numFmtId="191" formatCode="_-* #,##0.00_-;\-* #,##0.00_-;_-* &quot;-&quot;??_-;_-@_-"/>
    <numFmt numFmtId="192" formatCode="#,##0.0"/>
    <numFmt numFmtId="193" formatCode="_(&quot;$&quot;* #,##0_);_(&quot;$&quot;* \(#,##0\);_(&quot;$&quot;* &quot;-&quot;_);_(@_)"/>
    <numFmt numFmtId="194" formatCode="0.0%"/>
    <numFmt numFmtId="195" formatCode="_(&quot;$&quot;* #,##0.00_);_(&quot;$&quot;* \(#,##0.00\);_(&quot;$&quot;* &quot;-&quot;??_);_(@_)"/>
    <numFmt numFmtId="196" formatCode="_([$€-2]* #,##0.00_);_([$€-2]* \(#,##0.00\);_([$€-2]* &quot;-&quot;??_)"/>
    <numFmt numFmtId="197" formatCode="#,##0\ &quot; &quot;;\(#,##0\)\ ;&quot;—&quot;&quot; &quot;&quot; &quot;&quot; &quot;&quot; &quot;"/>
    <numFmt numFmtId="198" formatCode="#,##0.00&quot;￥&quot;;\-#,##0.00&quot;￥&quot;"/>
    <numFmt numFmtId="199" formatCode="_-* #,##0.00&quot;￥&quot;_-;\-* #,##0.00&quot;￥&quot;_-;_-* &quot;-&quot;??&quot;￥&quot;_-;_-@_-"/>
    <numFmt numFmtId="200" formatCode="_-* #,##0&quot;￥&quot;_-;\-* #,##0&quot;￥&quot;_-;_-* &quot;-&quot;&quot;￥&quot;_-;_-@_-"/>
    <numFmt numFmtId="201" formatCode="&quot;$&quot;#,##0;\-&quot;$&quot;#,##0"/>
    <numFmt numFmtId="202" formatCode="#,##0.00&quot;￥&quot;;[Red]\-#,##0.00&quot;￥&quot;"/>
    <numFmt numFmtId="203" formatCode="mmm\ dd\,\ yy"/>
    <numFmt numFmtId="204" formatCode="_(&quot;$&quot;* #,##0.0_);_(&quot;$&quot;* \(#,##0.0\);_(&quot;$&quot;* &quot;-&quot;??_);_(@_)"/>
    <numFmt numFmtId="205" formatCode="mm/dd/yy_)"/>
    <numFmt numFmtId="206" formatCode="_(* #,##0_);_(* \(#,##0\);_(* &quot;-&quot;_);_(@_)"/>
    <numFmt numFmtId="207" formatCode="0.00_);[Red]\(0.00\)"/>
    <numFmt numFmtId="208" formatCode="0.00_ "/>
    <numFmt numFmtId="209" formatCode="yy/m/d"/>
    <numFmt numFmtId="210" formatCode="#,##0.00_ "/>
    <numFmt numFmtId="211" formatCode="0_ "/>
    <numFmt numFmtId="212" formatCode="yyyy/mm"/>
    <numFmt numFmtId="213" formatCode="0_);[Red]\(0\)"/>
    <numFmt numFmtId="214" formatCode="yyyy&quot;年&quot;m&quot;月&quot;;@"/>
    <numFmt numFmtId="215" formatCode="#,##0_ "/>
    <numFmt numFmtId="216" formatCode="#,##0.00_ ;[Red]\-#,##0.00\ "/>
  </numFmts>
  <fonts count="130">
    <font>
      <sz val="12"/>
      <name val="Times New Roman"/>
      <charset val="0"/>
    </font>
    <font>
      <sz val="10"/>
      <name val="宋体"/>
      <charset val="134"/>
    </font>
    <font>
      <sz val="10"/>
      <color indexed="8"/>
      <name val="宋体"/>
      <charset val="134"/>
    </font>
    <font>
      <sz val="12"/>
      <color theme="1"/>
      <name val="宋体"/>
      <charset val="134"/>
    </font>
    <font>
      <sz val="12"/>
      <color theme="1"/>
      <name val="宋体"/>
      <charset val="134"/>
      <scheme val="minor"/>
    </font>
    <font>
      <sz val="10.5"/>
      <color theme="1"/>
      <name val="宋体"/>
      <charset val="134"/>
    </font>
    <font>
      <sz val="18"/>
      <name val="Times New Roman"/>
      <charset val="0"/>
    </font>
    <font>
      <sz val="10"/>
      <name val="Times New Roman"/>
      <charset val="0"/>
    </font>
    <font>
      <sz val="18"/>
      <name val="黑体"/>
      <charset val="134"/>
    </font>
    <font>
      <sz val="10"/>
      <color rgb="FFFF0000"/>
      <name val="宋体"/>
      <charset val="134"/>
    </font>
    <font>
      <b/>
      <sz val="10"/>
      <name val="Times New Roman"/>
      <charset val="0"/>
    </font>
    <font>
      <sz val="11"/>
      <name val="宋体"/>
      <charset val="134"/>
    </font>
    <font>
      <sz val="11"/>
      <name val="Arial Narrow"/>
      <charset val="0"/>
    </font>
    <font>
      <sz val="10"/>
      <name val="Arial Narrow"/>
      <charset val="0"/>
    </font>
    <font>
      <sz val="10"/>
      <color rgb="FFFF0000"/>
      <name val="Times New Roman"/>
      <charset val="0"/>
    </font>
    <font>
      <sz val="10"/>
      <color rgb="FF800080"/>
      <name val="宋体"/>
      <charset val="134"/>
    </font>
    <font>
      <b/>
      <sz val="10"/>
      <name val="宋体"/>
      <charset val="134"/>
    </font>
    <font>
      <sz val="10"/>
      <color indexed="8"/>
      <name val="Times New Roman"/>
      <charset val="0"/>
    </font>
    <font>
      <sz val="11"/>
      <color indexed="8"/>
      <name val="宋体"/>
      <charset val="134"/>
    </font>
    <font>
      <sz val="10"/>
      <name val="黑体"/>
      <charset val="134"/>
    </font>
    <font>
      <sz val="10"/>
      <name val="宋体"/>
      <charset val="134"/>
      <scheme val="minor"/>
    </font>
    <font>
      <sz val="10"/>
      <color theme="1"/>
      <name val="宋体"/>
      <charset val="134"/>
      <scheme val="minor"/>
    </font>
    <font>
      <sz val="11"/>
      <color theme="1"/>
      <name val="宋体"/>
      <charset val="134"/>
      <scheme val="minor"/>
    </font>
    <font>
      <sz val="10"/>
      <color rgb="FF000000"/>
      <name val="宋体"/>
      <charset val="134"/>
    </font>
    <font>
      <sz val="10"/>
      <color rgb="FF000000"/>
      <name val="Times New Roman"/>
      <charset val="0"/>
    </font>
    <font>
      <sz val="10"/>
      <color theme="1"/>
      <name val="Times New Roman"/>
      <charset val="0"/>
    </font>
    <font>
      <sz val="12"/>
      <name val="宋体"/>
      <charset val="134"/>
    </font>
    <font>
      <sz val="10"/>
      <color theme="1"/>
      <name val="宋体"/>
      <charset val="134"/>
    </font>
    <font>
      <sz val="11"/>
      <color rgb="FF000000"/>
      <name val="Times New Roman"/>
      <charset val="0"/>
    </font>
    <font>
      <sz val="11"/>
      <color theme="1"/>
      <name val="Times New Roman"/>
      <charset val="0"/>
    </font>
    <font>
      <sz val="10"/>
      <color rgb="FFFF0000"/>
      <name val="宋体"/>
      <charset val="134"/>
      <scheme val="minor"/>
    </font>
    <font>
      <sz val="14"/>
      <name val="黑体"/>
      <charset val="134"/>
    </font>
    <font>
      <sz val="10"/>
      <color indexed="10"/>
      <name val="Times New Roman"/>
      <charset val="0"/>
    </font>
    <font>
      <b/>
      <sz val="10"/>
      <color indexed="8"/>
      <name val="宋体"/>
      <charset val="134"/>
    </font>
    <font>
      <sz val="13"/>
      <name val="宋体"/>
      <charset val="134"/>
    </font>
    <font>
      <b/>
      <sz val="10"/>
      <color indexed="10"/>
      <name val="Times New Roman"/>
      <charset val="0"/>
    </font>
    <font>
      <sz val="11"/>
      <name val="Times New Roman"/>
      <charset val="0"/>
    </font>
    <font>
      <b/>
      <sz val="12"/>
      <name val="Times New Roman"/>
      <charset val="0"/>
    </font>
    <font>
      <sz val="13"/>
      <name val="Times New Roman"/>
      <charset val="0"/>
    </font>
    <font>
      <sz val="13"/>
      <color rgb="FFFF0000"/>
      <name val="Times New Roman"/>
      <charset val="0"/>
    </font>
    <font>
      <sz val="20"/>
      <name val="黑体"/>
      <charset val="134"/>
    </font>
    <font>
      <sz val="20"/>
      <name val="Times New Roman"/>
      <charset val="0"/>
    </font>
    <font>
      <sz val="12"/>
      <color indexed="8"/>
      <name val="宋体"/>
      <charset val="134"/>
    </font>
    <font>
      <sz val="12"/>
      <color indexed="8"/>
      <name val="Times New Roman"/>
      <charset val="0"/>
    </font>
    <font>
      <sz val="12"/>
      <color rgb="FFFF0000"/>
      <name val="宋体"/>
      <charset val="134"/>
    </font>
    <font>
      <sz val="12"/>
      <color rgb="FFFF0000"/>
      <name val="Times New Roman"/>
      <charset val="0"/>
    </font>
    <font>
      <b/>
      <sz val="12"/>
      <name val="宋体"/>
      <charset val="134"/>
    </font>
    <font>
      <b/>
      <sz val="16"/>
      <name val="宋体"/>
      <charset val="134"/>
      <scheme val="minor"/>
    </font>
    <font>
      <b/>
      <sz val="10"/>
      <name val="宋体"/>
      <charset val="134"/>
      <scheme val="minor"/>
    </font>
    <font>
      <b/>
      <sz val="11"/>
      <name val="宋体"/>
      <charset val="134"/>
      <scheme val="minor"/>
    </font>
    <font>
      <sz val="11"/>
      <name val="宋体"/>
      <charset val="134"/>
      <scheme val="minor"/>
    </font>
    <font>
      <sz val="8"/>
      <name val="宋体"/>
      <charset val="134"/>
      <scheme val="minor"/>
    </font>
    <font>
      <sz val="11"/>
      <color rgb="FFFF0000"/>
      <name val="宋体"/>
      <charset val="134"/>
      <scheme val="minor"/>
    </font>
    <font>
      <sz val="10"/>
      <color indexed="8"/>
      <name val="宋体"/>
      <charset val="134"/>
      <scheme val="minor"/>
    </font>
    <font>
      <sz val="11"/>
      <color indexed="8"/>
      <name val="宋体"/>
      <charset val="134"/>
      <scheme val="minor"/>
    </font>
    <font>
      <b/>
      <u/>
      <sz val="10"/>
      <name val="宋体"/>
      <charset val="134"/>
      <scheme val="minor"/>
    </font>
    <font>
      <b/>
      <sz val="8"/>
      <name val="宋体"/>
      <charset val="134"/>
      <scheme val="minor"/>
    </font>
    <font>
      <sz val="12"/>
      <name val="黑体"/>
      <charset val="134"/>
    </font>
    <font>
      <b/>
      <sz val="22"/>
      <name val="华文新魏"/>
      <charset val="134"/>
    </font>
    <font>
      <b/>
      <sz val="26"/>
      <name val="Times New Roman"/>
      <charset val="0"/>
    </font>
    <font>
      <sz val="12"/>
      <name val="仿宋_GB2312"/>
      <charset val="134"/>
    </font>
    <font>
      <u/>
      <sz val="10"/>
      <color indexed="12"/>
      <name val="宋体"/>
      <charset val="134"/>
    </font>
    <font>
      <sz val="14"/>
      <name val="Times New Roman"/>
      <charset val="0"/>
    </font>
    <font>
      <sz val="12"/>
      <color indexed="10"/>
      <name val="宋体"/>
      <charset val="134"/>
    </font>
    <font>
      <sz val="12"/>
      <color indexed="12"/>
      <name val="Times New Roman"/>
      <charset val="0"/>
    </font>
    <font>
      <b/>
      <sz val="20"/>
      <color indexed="10"/>
      <name val="黑体"/>
      <charset val="134"/>
    </font>
    <font>
      <b/>
      <sz val="18"/>
      <color indexed="10"/>
      <name val="黑体"/>
      <charset val="134"/>
    </font>
    <font>
      <sz val="12"/>
      <color indexed="12"/>
      <name val="黑体"/>
      <charset val="134"/>
    </font>
    <font>
      <b/>
      <sz val="12"/>
      <name val="黑体"/>
      <charset val="134"/>
    </font>
    <font>
      <b/>
      <sz val="14"/>
      <name val="Times New Roman"/>
      <charset val="0"/>
    </font>
    <font>
      <b/>
      <sz val="14"/>
      <name val="宋体"/>
      <charset val="134"/>
    </font>
    <font>
      <b/>
      <sz val="20"/>
      <name val="宋体"/>
      <charset val="134"/>
    </font>
    <font>
      <sz val="10"/>
      <color indexed="12"/>
      <name val="宋体"/>
      <charset val="134"/>
    </font>
    <font>
      <sz val="9"/>
      <name val="宋体"/>
      <charset val="134"/>
    </font>
    <font>
      <sz val="14"/>
      <name val="宋体"/>
      <charset val="134"/>
    </font>
    <font>
      <u/>
      <sz val="12"/>
      <color indexed="12"/>
      <name val="宋体"/>
      <charset val="134"/>
    </font>
    <font>
      <u/>
      <sz val="12"/>
      <color indexed="36"/>
      <name val="宋体"/>
      <charset val="134"/>
    </font>
    <font>
      <sz val="10"/>
      <color indexed="10"/>
      <name val="宋体"/>
      <charset val="134"/>
    </font>
    <font>
      <b/>
      <sz val="18"/>
      <color indexed="62"/>
      <name val="宋体"/>
      <charset val="134"/>
    </font>
    <font>
      <i/>
      <sz val="10"/>
      <color indexed="23"/>
      <name val="宋体"/>
      <charset val="134"/>
    </font>
    <font>
      <b/>
      <sz val="15"/>
      <color indexed="62"/>
      <name val="宋体"/>
      <charset val="134"/>
    </font>
    <font>
      <b/>
      <sz val="13"/>
      <color indexed="62"/>
      <name val="宋体"/>
      <charset val="134"/>
    </font>
    <font>
      <b/>
      <sz val="11"/>
      <color indexed="62"/>
      <name val="宋体"/>
      <charset val="134"/>
    </font>
    <font>
      <sz val="10"/>
      <color indexed="62"/>
      <name val="宋体"/>
      <charset val="134"/>
    </font>
    <font>
      <b/>
      <sz val="10"/>
      <color indexed="63"/>
      <name val="宋体"/>
      <charset val="134"/>
    </font>
    <font>
      <b/>
      <sz val="10"/>
      <color indexed="52"/>
      <name val="宋体"/>
      <charset val="134"/>
    </font>
    <font>
      <b/>
      <sz val="10"/>
      <color indexed="9"/>
      <name val="宋体"/>
      <charset val="134"/>
    </font>
    <font>
      <sz val="10"/>
      <color indexed="52"/>
      <name val="宋体"/>
      <charset val="134"/>
    </font>
    <font>
      <sz val="10"/>
      <color indexed="17"/>
      <name val="宋体"/>
      <charset val="134"/>
    </font>
    <font>
      <sz val="10"/>
      <color indexed="20"/>
      <name val="宋体"/>
      <charset val="134"/>
    </font>
    <font>
      <sz val="10"/>
      <color indexed="60"/>
      <name val="宋体"/>
      <charset val="134"/>
    </font>
    <font>
      <sz val="10"/>
      <color indexed="9"/>
      <name val="宋体"/>
      <charset val="134"/>
    </font>
    <font>
      <sz val="10"/>
      <color indexed="8"/>
      <name val="MS Sans Serif"/>
      <charset val="0"/>
    </font>
    <font>
      <sz val="8"/>
      <name val="Times New Roman"/>
      <charset val="0"/>
    </font>
    <font>
      <sz val="10"/>
      <name val="Arial"/>
      <charset val="0"/>
    </font>
    <font>
      <sz val="10"/>
      <color indexed="16"/>
      <name val="MS Serif"/>
      <charset val="0"/>
    </font>
    <font>
      <sz val="12"/>
      <name val="???"/>
      <charset val="0"/>
    </font>
    <font>
      <sz val="10"/>
      <name val="MS Sans Serif"/>
      <charset val="0"/>
    </font>
    <font>
      <sz val="11"/>
      <name val="ＭＳ Ｐゴシック"/>
      <charset val="134"/>
    </font>
    <font>
      <sz val="8"/>
      <name val="Arial"/>
      <charset val="0"/>
    </font>
    <font>
      <u val="singleAccounting"/>
      <vertAlign val="subscript"/>
      <sz val="10"/>
      <name val="Times New Roman"/>
      <charset val="0"/>
    </font>
    <font>
      <sz val="11"/>
      <name val="蹈框"/>
      <charset val="134"/>
    </font>
    <font>
      <i/>
      <sz val="9"/>
      <name val="Times New Roman"/>
      <charset val="0"/>
    </font>
    <font>
      <b/>
      <sz val="10"/>
      <name val="Helv"/>
      <charset val="134"/>
    </font>
    <font>
      <b/>
      <sz val="10"/>
      <name val="MS Sans Serif"/>
      <charset val="0"/>
    </font>
    <font>
      <i/>
      <sz val="12"/>
      <name val="Times New Roman"/>
      <charset val="0"/>
    </font>
    <font>
      <b/>
      <sz val="11"/>
      <name val="Helv"/>
      <charset val="134"/>
    </font>
    <font>
      <b/>
      <sz val="8"/>
      <name val="Arial"/>
      <charset val="0"/>
    </font>
    <font>
      <sz val="10"/>
      <name val="MS Serif"/>
      <charset val="0"/>
    </font>
    <font>
      <sz val="10"/>
      <name val="Courier"/>
      <charset val="0"/>
    </font>
    <font>
      <sz val="20"/>
      <name val="Letter Gothic (W1)"/>
      <charset val="0"/>
    </font>
    <font>
      <b/>
      <sz val="12"/>
      <name val="Helv"/>
      <charset val="134"/>
    </font>
    <font>
      <b/>
      <sz val="12"/>
      <name val="Arial"/>
      <charset val="0"/>
    </font>
    <font>
      <b/>
      <sz val="13"/>
      <name val="Times New Roman"/>
      <charset val="0"/>
    </font>
    <font>
      <b/>
      <i/>
      <sz val="12"/>
      <name val="Times New Roman"/>
      <charset val="0"/>
    </font>
    <font>
      <sz val="7"/>
      <name val="Small Fonts"/>
      <charset val="0"/>
    </font>
    <font>
      <sz val="10"/>
      <name val="Tms Rmn"/>
      <charset val="0"/>
    </font>
    <font>
      <b/>
      <sz val="14"/>
      <color indexed="9"/>
      <name val="Times New Roman"/>
      <charset val="0"/>
    </font>
    <font>
      <b/>
      <sz val="12"/>
      <name val="MS Sans Serif"/>
      <charset val="0"/>
    </font>
    <font>
      <sz val="12"/>
      <name val="MS Sans Serif"/>
      <charset val="0"/>
    </font>
    <font>
      <b/>
      <sz val="8"/>
      <color indexed="8"/>
      <name val="Helv"/>
      <charset val="134"/>
    </font>
    <font>
      <sz val="12"/>
      <name val="바탕체"/>
      <charset val="134"/>
    </font>
    <font>
      <vertAlign val="superscript"/>
      <sz val="10"/>
      <name val="Arial Narrow"/>
      <charset val="0"/>
    </font>
    <font>
      <b/>
      <sz val="12"/>
      <color indexed="10"/>
      <name val="Times New Roman"/>
      <charset val="0"/>
    </font>
    <font>
      <b/>
      <sz val="12"/>
      <color indexed="10"/>
      <name val="仿宋_GB2312"/>
      <charset val="134"/>
    </font>
    <font>
      <vertAlign val="superscript"/>
      <sz val="10"/>
      <name val="Times New Roman"/>
      <charset val="0"/>
    </font>
    <font>
      <vertAlign val="superscript"/>
      <sz val="10"/>
      <name val="宋体"/>
      <charset val="134"/>
    </font>
    <font>
      <b/>
      <sz val="9"/>
      <name val="宋体"/>
      <charset val="134"/>
    </font>
    <font>
      <sz val="9"/>
      <name val="宋体"/>
      <charset val="134"/>
    </font>
    <font>
      <sz val="9"/>
      <name val="Times New Roman"/>
      <charset val="0"/>
    </font>
  </fonts>
  <fills count="3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13"/>
        <bgColor indexed="64"/>
      </patternFill>
    </fill>
    <fill>
      <patternFill patternType="solid">
        <fgColor indexed="31"/>
        <bgColor indexed="64"/>
      </patternFill>
    </fill>
    <fill>
      <patternFill patternType="solid">
        <fgColor indexed="1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double">
        <color auto="1"/>
      </top>
      <bottom/>
      <diagonal/>
    </border>
    <border>
      <left/>
      <right/>
      <top/>
      <bottom style="double">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medium">
        <color auto="1"/>
      </bottom>
      <diagonal/>
    </border>
    <border>
      <left/>
      <right/>
      <top style="medium">
        <color auto="1"/>
      </top>
      <bottom style="medium">
        <color auto="1"/>
      </bottom>
      <diagonal/>
    </border>
  </borders>
  <cellStyleXfs count="20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0" fillId="12" borderId="22"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23" applyNumberFormat="0" applyFill="0" applyAlignment="0" applyProtection="0">
      <alignment vertical="center"/>
    </xf>
    <xf numFmtId="0" fontId="81" fillId="0" borderId="24" applyNumberFormat="0" applyFill="0" applyAlignment="0" applyProtection="0">
      <alignment vertical="center"/>
    </xf>
    <xf numFmtId="0" fontId="82" fillId="0" borderId="25" applyNumberFormat="0" applyFill="0" applyAlignment="0" applyProtection="0">
      <alignment vertical="center"/>
    </xf>
    <xf numFmtId="0" fontId="82" fillId="0" borderId="0" applyNumberFormat="0" applyFill="0" applyBorder="0" applyAlignment="0" applyProtection="0">
      <alignment vertical="center"/>
    </xf>
    <xf numFmtId="0" fontId="83" fillId="13" borderId="26" applyNumberFormat="0" applyAlignment="0" applyProtection="0">
      <alignment vertical="center"/>
    </xf>
    <xf numFmtId="0" fontId="84" fillId="10" borderId="27" applyNumberFormat="0" applyAlignment="0" applyProtection="0">
      <alignment vertical="center"/>
    </xf>
    <xf numFmtId="0" fontId="85" fillId="10" borderId="26" applyNumberFormat="0" applyAlignment="0" applyProtection="0">
      <alignment vertical="center"/>
    </xf>
    <xf numFmtId="0" fontId="86" fillId="14" borderId="28" applyNumberFormat="0" applyAlignment="0" applyProtection="0">
      <alignment vertical="center"/>
    </xf>
    <xf numFmtId="0" fontId="87" fillId="0" borderId="29" applyNumberFormat="0" applyFill="0" applyAlignment="0" applyProtection="0">
      <alignment vertical="center"/>
    </xf>
    <xf numFmtId="0" fontId="33" fillId="0" borderId="30" applyNumberFormat="0" applyFill="0" applyAlignment="0" applyProtection="0">
      <alignment vertical="center"/>
    </xf>
    <xf numFmtId="0" fontId="88" fillId="15" borderId="0" applyNumberFormat="0" applyBorder="0" applyAlignment="0" applyProtection="0">
      <alignment vertical="center"/>
    </xf>
    <xf numFmtId="0" fontId="89" fillId="16" borderId="0" applyNumberFormat="0" applyBorder="0" applyAlignment="0" applyProtection="0">
      <alignment vertical="center"/>
    </xf>
    <xf numFmtId="0" fontId="90" fillId="17" borderId="0" applyNumberFormat="0" applyBorder="0" applyAlignment="0" applyProtection="0">
      <alignment vertical="center"/>
    </xf>
    <xf numFmtId="0" fontId="91" fillId="18"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91" fillId="18" borderId="0" applyNumberFormat="0" applyBorder="0" applyAlignment="0" applyProtection="0">
      <alignment vertical="center"/>
    </xf>
    <xf numFmtId="0" fontId="91" fillId="20" borderId="0" applyNumberFormat="0" applyBorder="0" applyAlignment="0" applyProtection="0">
      <alignment vertical="center"/>
    </xf>
    <xf numFmtId="0" fontId="2" fillId="13" borderId="0" applyNumberFormat="0" applyBorder="0" applyAlignment="0" applyProtection="0">
      <alignment vertical="center"/>
    </xf>
    <xf numFmtId="0" fontId="2" fillId="21" borderId="0" applyNumberFormat="0" applyBorder="0" applyAlignment="0" applyProtection="0">
      <alignment vertical="center"/>
    </xf>
    <xf numFmtId="0" fontId="91" fillId="21" borderId="0" applyNumberFormat="0" applyBorder="0" applyAlignment="0" applyProtection="0">
      <alignment vertical="center"/>
    </xf>
    <xf numFmtId="0" fontId="91" fillId="22" borderId="0" applyNumberFormat="0" applyBorder="0" applyAlignment="0" applyProtection="0">
      <alignment vertical="center"/>
    </xf>
    <xf numFmtId="0" fontId="2" fillId="12" borderId="0" applyNumberFormat="0" applyBorder="0" applyAlignment="0" applyProtection="0">
      <alignment vertical="center"/>
    </xf>
    <xf numFmtId="0" fontId="2" fillId="17" borderId="0" applyNumberFormat="0" applyBorder="0" applyAlignment="0" applyProtection="0">
      <alignment vertical="center"/>
    </xf>
    <xf numFmtId="0" fontId="91" fillId="17" borderId="0" applyNumberFormat="0" applyBorder="0" applyAlignment="0" applyProtection="0">
      <alignment vertical="center"/>
    </xf>
    <xf numFmtId="0" fontId="91" fillId="23"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91" fillId="19" borderId="0" applyNumberFormat="0" applyBorder="0" applyAlignment="0" applyProtection="0">
      <alignment vertical="center"/>
    </xf>
    <xf numFmtId="0" fontId="91" fillId="18"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91" fillId="18" borderId="0" applyNumberFormat="0" applyBorder="0" applyAlignment="0" applyProtection="0">
      <alignment vertical="center"/>
    </xf>
    <xf numFmtId="0" fontId="91" fillId="26"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91" fillId="13" borderId="0" applyNumberFormat="0" applyBorder="0" applyAlignment="0" applyProtection="0">
      <alignment vertical="center"/>
    </xf>
    <xf numFmtId="0" fontId="92" fillId="0" borderId="0"/>
    <xf numFmtId="0" fontId="93" fillId="0" borderId="0">
      <alignment horizontal="center" wrapText="1"/>
      <protection locked="0"/>
    </xf>
    <xf numFmtId="0" fontId="94" fillId="0" borderId="0"/>
    <xf numFmtId="176" fontId="94" fillId="0" borderId="0" applyFont="0" applyFill="0" applyBorder="0" applyAlignment="0" applyProtection="0"/>
    <xf numFmtId="0" fontId="95" fillId="0" borderId="0" applyNumberFormat="0" applyAlignment="0">
      <alignment horizontal="left"/>
    </xf>
    <xf numFmtId="0" fontId="0" fillId="0" borderId="0"/>
    <xf numFmtId="0" fontId="94" fillId="0" borderId="0"/>
    <xf numFmtId="0" fontId="94" fillId="0" borderId="0">
      <protection locked="0"/>
    </xf>
    <xf numFmtId="0" fontId="96" fillId="0" borderId="0"/>
    <xf numFmtId="177" fontId="26" fillId="0" borderId="0" applyFont="0" applyFill="0" applyBorder="0" applyAlignment="0" applyProtection="0"/>
    <xf numFmtId="49" fontId="7" fillId="0" borderId="0" applyProtection="0">
      <alignment horizontal="left"/>
    </xf>
    <xf numFmtId="0" fontId="94" fillId="0" borderId="0">
      <protection locked="0"/>
    </xf>
    <xf numFmtId="0" fontId="94" fillId="0" borderId="0">
      <protection locked="0"/>
    </xf>
    <xf numFmtId="0" fontId="97" fillId="0" borderId="0" applyNumberFormat="0" applyFont="0" applyFill="0" applyBorder="0" applyAlignment="0" applyProtection="0">
      <alignment horizontal="left"/>
    </xf>
    <xf numFmtId="0" fontId="94" fillId="0" borderId="0"/>
    <xf numFmtId="0" fontId="0" fillId="0" borderId="0"/>
    <xf numFmtId="178" fontId="0" fillId="0" borderId="0" applyFont="0" applyFill="0" applyBorder="0" applyAlignment="0" applyProtection="0"/>
    <xf numFmtId="0" fontId="94" fillId="0" borderId="0">
      <protection locked="0"/>
    </xf>
    <xf numFmtId="0" fontId="94" fillId="0" borderId="0">
      <protection locked="0"/>
    </xf>
    <xf numFmtId="0" fontId="94" fillId="0" borderId="0">
      <protection locked="0"/>
    </xf>
    <xf numFmtId="0" fontId="98" fillId="0" borderId="0" applyFont="0" applyFill="0" applyBorder="0" applyAlignment="0" applyProtection="0"/>
    <xf numFmtId="0" fontId="98" fillId="0" borderId="0" applyFont="0" applyFill="0" applyBorder="0" applyAlignment="0" applyProtection="0"/>
    <xf numFmtId="0" fontId="0" fillId="0" borderId="0"/>
    <xf numFmtId="0" fontId="94" fillId="0" borderId="0">
      <protection locked="0"/>
    </xf>
    <xf numFmtId="0" fontId="94" fillId="0" borderId="0">
      <protection locked="0"/>
    </xf>
    <xf numFmtId="0" fontId="94" fillId="0" borderId="0">
      <protection locked="0"/>
    </xf>
    <xf numFmtId="0" fontId="94" fillId="0" borderId="0">
      <protection locked="0"/>
    </xf>
    <xf numFmtId="0" fontId="11" fillId="0" borderId="0"/>
    <xf numFmtId="0" fontId="94" fillId="0" borderId="0">
      <protection locked="0"/>
    </xf>
    <xf numFmtId="0" fontId="94" fillId="0" borderId="0">
      <protection locked="0"/>
    </xf>
    <xf numFmtId="179" fontId="7" fillId="0" borderId="0" applyFill="0" applyBorder="0" applyProtection="0">
      <alignment horizontal="right"/>
    </xf>
    <xf numFmtId="0" fontId="94" fillId="0" borderId="0">
      <protection locked="0"/>
    </xf>
    <xf numFmtId="0" fontId="94" fillId="0" borderId="0">
      <protection locked="0"/>
    </xf>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9" fillId="27" borderId="1"/>
    <xf numFmtId="0" fontId="94" fillId="0" borderId="0"/>
    <xf numFmtId="0" fontId="94" fillId="0" borderId="0"/>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xf numFmtId="180" fontId="7" fillId="0" borderId="0" applyFill="0" applyBorder="0" applyProtection="0">
      <alignment horizontal="right"/>
    </xf>
    <xf numFmtId="181" fontId="7" fillId="0" borderId="0" applyFill="0" applyBorder="0" applyProtection="0">
      <alignment horizontal="right"/>
    </xf>
    <xf numFmtId="182" fontId="100" fillId="0" borderId="0" applyFill="0" applyBorder="0" applyProtection="0">
      <alignment horizontal="center"/>
    </xf>
    <xf numFmtId="183" fontId="100" fillId="0" borderId="0" applyFill="0" applyBorder="0" applyProtection="0">
      <alignment horizontal="center"/>
    </xf>
    <xf numFmtId="184" fontId="7" fillId="0" borderId="0" applyFill="0" applyBorder="0" applyProtection="0">
      <alignment horizontal="right"/>
    </xf>
    <xf numFmtId="14" fontId="93" fillId="0" borderId="0">
      <alignment horizontal="center" wrapText="1"/>
      <protection locked="0"/>
    </xf>
    <xf numFmtId="0" fontId="101" fillId="0" borderId="0"/>
    <xf numFmtId="185" fontId="102" fillId="0" borderId="0" applyFill="0" applyBorder="0" applyProtection="0">
      <alignment horizontal="right"/>
    </xf>
    <xf numFmtId="186" fontId="7" fillId="0" borderId="0" applyFill="0" applyBorder="0" applyProtection="0">
      <alignment horizontal="right"/>
    </xf>
    <xf numFmtId="187" fontId="7" fillId="0" borderId="0" applyFill="0" applyBorder="0" applyProtection="0">
      <alignment horizontal="right"/>
    </xf>
    <xf numFmtId="188" fontId="0" fillId="0" borderId="0" applyFill="0" applyBorder="0" applyAlignment="0"/>
    <xf numFmtId="0" fontId="103" fillId="0" borderId="0"/>
    <xf numFmtId="189" fontId="94" fillId="0" borderId="0"/>
    <xf numFmtId="0" fontId="104" fillId="0" borderId="0" applyNumberFormat="0" applyFill="0" applyBorder="0" applyAlignment="0" applyProtection="0"/>
    <xf numFmtId="0" fontId="0" fillId="0" borderId="0" applyFont="0" applyFill="0">
      <alignment horizontal="fill"/>
    </xf>
    <xf numFmtId="0" fontId="26" fillId="0" borderId="0"/>
    <xf numFmtId="0" fontId="105" fillId="0" borderId="0" applyFill="0" applyBorder="0">
      <alignment horizontal="right"/>
    </xf>
    <xf numFmtId="0" fontId="0" fillId="0" borderId="0" applyFill="0" applyBorder="0">
      <alignment horizontal="right"/>
    </xf>
    <xf numFmtId="0" fontId="106" fillId="0" borderId="31"/>
    <xf numFmtId="0" fontId="107" fillId="0" borderId="8">
      <alignment horizontal="center"/>
    </xf>
    <xf numFmtId="38" fontId="99" fillId="19" borderId="0" applyBorder="0" applyAlignment="0" applyProtection="0"/>
    <xf numFmtId="189" fontId="94" fillId="0" borderId="0"/>
    <xf numFmtId="189" fontId="94" fillId="0" borderId="0"/>
    <xf numFmtId="190" fontId="26" fillId="0" borderId="0" applyFont="0" applyFill="0" applyBorder="0" applyAlignment="0" applyProtection="0"/>
    <xf numFmtId="189" fontId="94" fillId="0" borderId="0"/>
    <xf numFmtId="189" fontId="94" fillId="0" borderId="0"/>
    <xf numFmtId="189" fontId="94" fillId="0" borderId="0"/>
    <xf numFmtId="189" fontId="94" fillId="0" borderId="0"/>
    <xf numFmtId="189" fontId="94" fillId="0" borderId="0"/>
    <xf numFmtId="41" fontId="94" fillId="0" borderId="0" applyFont="0" applyFill="0" applyBorder="0" applyAlignment="0" applyProtection="0"/>
    <xf numFmtId="191" fontId="7" fillId="0" borderId="0" applyFont="0" applyFill="0" applyBorder="0" applyAlignment="0" applyProtection="0"/>
    <xf numFmtId="192" fontId="7" fillId="0" borderId="0"/>
    <xf numFmtId="0" fontId="108" fillId="0" borderId="0" applyNumberFormat="0" applyAlignment="0">
      <alignment horizontal="left"/>
    </xf>
    <xf numFmtId="0" fontId="109" fillId="0" borderId="0" applyNumberFormat="0" applyAlignment="0"/>
    <xf numFmtId="193" fontId="110" fillId="0" borderId="0" applyFont="0" applyFill="0" applyBorder="0" applyAlignment="0" applyProtection="0"/>
    <xf numFmtId="194" fontId="26" fillId="0" borderId="0" applyFont="0" applyFill="0" applyBorder="0" applyAlignment="0" applyProtection="0"/>
    <xf numFmtId="195" fontId="110" fillId="0" borderId="0" applyFont="0" applyFill="0" applyBorder="0" applyAlignment="0" applyProtection="0"/>
    <xf numFmtId="15" fontId="97" fillId="0" borderId="0"/>
    <xf numFmtId="196" fontId="7" fillId="0" borderId="0" applyFont="0" applyFill="0" applyBorder="0" applyAlignment="0" applyProtection="0"/>
    <xf numFmtId="0" fontId="94" fillId="0" borderId="0">
      <protection locked="0"/>
    </xf>
    <xf numFmtId="39" fontId="26" fillId="0" borderId="0"/>
    <xf numFmtId="197" fontId="36" fillId="0" borderId="0">
      <alignment horizontal="right"/>
    </xf>
    <xf numFmtId="0" fontId="94" fillId="0" borderId="0"/>
    <xf numFmtId="0" fontId="111" fillId="0" borderId="0">
      <alignment horizontal="left"/>
    </xf>
    <xf numFmtId="43" fontId="7" fillId="0" borderId="0" applyFont="0" applyFill="0" applyBorder="0" applyAlignment="0" applyProtection="0"/>
    <xf numFmtId="0" fontId="112" fillId="0" borderId="32" applyNumberFormat="0" applyAlignment="0" applyProtection="0">
      <alignment horizontal="left" vertical="center"/>
    </xf>
    <xf numFmtId="0" fontId="26" fillId="0" borderId="0"/>
    <xf numFmtId="0" fontId="112" fillId="0" borderId="9">
      <alignment horizontal="left" vertical="center"/>
    </xf>
    <xf numFmtId="10" fontId="99" fillId="10" borderId="1" applyBorder="0" applyAlignment="0" applyProtection="0"/>
    <xf numFmtId="43" fontId="26" fillId="0" borderId="0" applyFont="0" applyFill="0" applyBorder="0" applyAlignment="0" applyProtection="0"/>
    <xf numFmtId="198" fontId="26" fillId="11" borderId="0"/>
    <xf numFmtId="0" fontId="105" fillId="28" borderId="0" applyNumberFormat="0" applyFont="0" applyBorder="0" applyAlignment="0" applyProtection="0">
      <alignment horizontal="right"/>
    </xf>
    <xf numFmtId="38" fontId="6" fillId="0" borderId="0"/>
    <xf numFmtId="38" fontId="113" fillId="0" borderId="0"/>
    <xf numFmtId="38" fontId="114" fillId="0" borderId="0"/>
    <xf numFmtId="38" fontId="105" fillId="0" borderId="0"/>
    <xf numFmtId="0" fontId="36" fillId="0" borderId="0"/>
    <xf numFmtId="0" fontId="36" fillId="0" borderId="0"/>
    <xf numFmtId="198" fontId="26" fillId="29" borderId="0"/>
    <xf numFmtId="199" fontId="26" fillId="0" borderId="0" applyFont="0" applyFill="0" applyBorder="0" applyAlignment="0" applyProtection="0"/>
    <xf numFmtId="200" fontId="26" fillId="0" borderId="0" applyFont="0" applyFill="0" applyBorder="0" applyAlignment="0" applyProtection="0"/>
    <xf numFmtId="0" fontId="26" fillId="0" borderId="0"/>
    <xf numFmtId="0" fontId="7" fillId="0" borderId="0"/>
    <xf numFmtId="37" fontId="115" fillId="0" borderId="0"/>
    <xf numFmtId="0" fontId="7" fillId="0" borderId="0"/>
    <xf numFmtId="191" fontId="94" fillId="0" borderId="0" applyFont="0" applyFill="0" applyBorder="0" applyAlignment="0" applyProtection="0"/>
    <xf numFmtId="10" fontId="94" fillId="0" borderId="0" applyFont="0" applyFill="0" applyBorder="0" applyAlignment="0" applyProtection="0"/>
    <xf numFmtId="9" fontId="7" fillId="0" borderId="0" applyFont="0" applyFill="0" applyBorder="0" applyAlignment="0" applyProtection="0"/>
    <xf numFmtId="0" fontId="99" fillId="19" borderId="1"/>
    <xf numFmtId="201" fontId="116" fillId="0" borderId="0"/>
    <xf numFmtId="202" fontId="26" fillId="0" borderId="0" applyFill="0" applyBorder="0" applyAlignment="0" applyProtection="0">
      <alignment horizontal="left"/>
    </xf>
    <xf numFmtId="0" fontId="104" fillId="0" borderId="0" applyNumberFormat="0" applyFill="0" applyBorder="0" applyAlignment="0" applyProtection="0"/>
    <xf numFmtId="0" fontId="117" fillId="23" borderId="0" applyNumberFormat="0"/>
    <xf numFmtId="0" fontId="118" fillId="0" borderId="1">
      <alignment horizontal="center"/>
    </xf>
    <xf numFmtId="0" fontId="118" fillId="0" borderId="0">
      <alignment horizontal="center" vertical="center"/>
    </xf>
    <xf numFmtId="0" fontId="119" fillId="0" borderId="0" applyNumberFormat="0" applyFill="0">
      <alignment horizontal="left" vertical="center"/>
    </xf>
    <xf numFmtId="0" fontId="106" fillId="0" borderId="0"/>
    <xf numFmtId="40" fontId="120" fillId="0" borderId="0" applyBorder="0">
      <alignment horizontal="right"/>
    </xf>
    <xf numFmtId="0" fontId="26" fillId="0" borderId="0"/>
    <xf numFmtId="0" fontId="26" fillId="0" borderId="0"/>
    <xf numFmtId="0" fontId="26" fillId="0" borderId="0"/>
    <xf numFmtId="0" fontId="26" fillId="0" borderId="0"/>
    <xf numFmtId="0" fontId="0" fillId="0" borderId="0" applyBorder="0"/>
    <xf numFmtId="0" fontId="26" fillId="0" borderId="0"/>
    <xf numFmtId="0" fontId="0" fillId="0" borderId="0"/>
    <xf numFmtId="0" fontId="0" fillId="0" borderId="0" applyNumberFormat="0" applyFill="0" applyBorder="0" applyAlignment="0" applyProtection="0"/>
    <xf numFmtId="0" fontId="104" fillId="0" borderId="0" applyNumberFormat="0" applyFill="0" applyBorder="0" applyAlignment="0" applyProtection="0"/>
    <xf numFmtId="0" fontId="1" fillId="0" borderId="0" applyFill="0" applyBorder="0" applyAlignment="0"/>
    <xf numFmtId="203" fontId="26" fillId="0" borderId="0" applyFont="0" applyFill="0" applyBorder="0" applyAlignment="0" applyProtection="0"/>
    <xf numFmtId="204" fontId="26" fillId="0" borderId="0" applyFont="0" applyFill="0" applyBorder="0" applyAlignment="0" applyProtection="0"/>
    <xf numFmtId="205" fontId="26" fillId="0" borderId="0" applyFont="0" applyFill="0" applyBorder="0" applyAlignment="0" applyProtection="0"/>
    <xf numFmtId="0" fontId="7" fillId="0" borderId="0"/>
    <xf numFmtId="41" fontId="7" fillId="0" borderId="0" applyFont="0" applyFill="0" applyBorder="0" applyAlignment="0" applyProtection="0"/>
    <xf numFmtId="206" fontId="0"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191" fontId="94" fillId="0" borderId="1"/>
    <xf numFmtId="38" fontId="98" fillId="0" borderId="0" applyFont="0" applyFill="0" applyBorder="0" applyAlignment="0" applyProtection="0"/>
    <xf numFmtId="40" fontId="98" fillId="0" borderId="0" applyFont="0" applyFill="0" applyBorder="0" applyAlignment="0" applyProtection="0"/>
    <xf numFmtId="0" fontId="98" fillId="0" borderId="0" applyFont="0" applyFill="0" applyBorder="0" applyAlignment="0" applyProtection="0"/>
    <xf numFmtId="0" fontId="98" fillId="0" borderId="0" applyFont="0" applyFill="0" applyBorder="0" applyAlignment="0" applyProtection="0"/>
    <xf numFmtId="0" fontId="121" fillId="0" borderId="0"/>
  </cellStyleXfs>
  <cellXfs count="623">
    <xf numFmtId="0" fontId="0" fillId="0" borderId="0" xfId="0"/>
    <xf numFmtId="0" fontId="1" fillId="0" borderId="1" xfId="6" applyFont="1" applyBorder="1" applyAlignment="1" applyProtection="1">
      <alignment vertical="center"/>
    </xf>
    <xf numFmtId="0" fontId="0" fillId="0" borderId="1" xfId="0" applyBorder="1"/>
    <xf numFmtId="0" fontId="2" fillId="0" borderId="1" xfId="0" applyFont="1" applyBorder="1" applyAlignment="1">
      <alignment horizontal="left"/>
    </xf>
    <xf numFmtId="0" fontId="0" fillId="2" borderId="0" xfId="0" applyFill="1"/>
    <xf numFmtId="0" fontId="3" fillId="2" borderId="0" xfId="0" applyFont="1" applyFill="1" applyAlignment="1">
      <alignment horizontal="justify" vertical="center"/>
    </xf>
    <xf numFmtId="0" fontId="4" fillId="2" borderId="0" xfId="0" applyFont="1" applyFill="1"/>
    <xf numFmtId="0" fontId="5" fillId="2" borderId="0" xfId="0" applyFont="1" applyFill="1" applyAlignment="1">
      <alignment vertical="center"/>
    </xf>
    <xf numFmtId="0" fontId="3" fillId="2" borderId="0" xfId="0" applyFont="1" applyFill="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207" fontId="7" fillId="0" borderId="0" xfId="0" applyNumberFormat="1" applyFont="1" applyAlignment="1">
      <alignment horizontal="center" vertical="center"/>
    </xf>
    <xf numFmtId="0" fontId="7" fillId="0" borderId="0" xfId="0" applyNumberFormat="1" applyFont="1" applyAlignment="1">
      <alignment horizontal="center" vertical="center"/>
    </xf>
    <xf numFmtId="207" fontId="7" fillId="0" borderId="0" xfId="0" applyNumberFormat="1" applyFont="1" applyAlignme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14" fontId="7" fillId="0" borderId="1" xfId="0" applyNumberFormat="1" applyFont="1" applyBorder="1" applyAlignment="1">
      <alignment horizontal="center" vertical="center"/>
    </xf>
    <xf numFmtId="43" fontId="7" fillId="0" borderId="1" xfId="0" applyNumberFormat="1" applyFont="1" applyBorder="1" applyAlignment="1">
      <alignment horizontal="right" vertical="center"/>
    </xf>
    <xf numFmtId="0" fontId="7" fillId="0" borderId="1" xfId="0" applyFont="1" applyBorder="1" applyAlignment="1">
      <alignment vertical="center"/>
    </xf>
    <xf numFmtId="0" fontId="1" fillId="0" borderId="2" xfId="0" applyFont="1" applyBorder="1" applyAlignment="1">
      <alignment horizontal="center" vertical="center"/>
    </xf>
    <xf numFmtId="0" fontId="7" fillId="0" borderId="3" xfId="0" applyFont="1" applyBorder="1" applyAlignment="1">
      <alignment horizontal="center" vertical="center"/>
    </xf>
    <xf numFmtId="208" fontId="7" fillId="0" borderId="0" xfId="0" applyNumberFormat="1" applyFont="1" applyAlignment="1">
      <alignment vertical="center"/>
    </xf>
    <xf numFmtId="0" fontId="6" fillId="0" borderId="0" xfId="0" applyFont="1" applyAlignment="1">
      <alignment horizontal="center" vertical="center"/>
    </xf>
    <xf numFmtId="43" fontId="7" fillId="0" borderId="1" xfId="0" applyNumberFormat="1" applyFont="1" applyBorder="1" applyAlignment="1">
      <alignment vertical="center"/>
    </xf>
    <xf numFmtId="49" fontId="7" fillId="0" borderId="0" xfId="0" applyNumberFormat="1" applyFont="1" applyAlignme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 fillId="0" borderId="4" xfId="0" applyFont="1" applyBorder="1" applyAlignment="1">
      <alignment horizontal="center" vertical="center"/>
    </xf>
    <xf numFmtId="14" fontId="7" fillId="0" borderId="1" xfId="0" applyNumberFormat="1" applyFont="1" applyBorder="1" applyAlignment="1">
      <alignment horizontal="right" vertical="center"/>
    </xf>
    <xf numFmtId="0" fontId="7" fillId="0" borderId="3" xfId="0" applyFont="1" applyBorder="1" applyAlignment="1">
      <alignment horizontal="righ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center" vertical="center"/>
    </xf>
    <xf numFmtId="0" fontId="1" fillId="0" borderId="3" xfId="0" applyFont="1" applyBorder="1" applyAlignment="1">
      <alignment horizontal="center" vertical="center"/>
    </xf>
    <xf numFmtId="0" fontId="10" fillId="0" borderId="1" xfId="0" applyFont="1" applyBorder="1" applyAlignment="1">
      <alignment vertical="center"/>
    </xf>
    <xf numFmtId="0" fontId="10" fillId="0" borderId="0" xfId="0" applyFont="1" applyAlignment="1">
      <alignment vertical="center"/>
    </xf>
    <xf numFmtId="0" fontId="7" fillId="0" borderId="1" xfId="0" applyNumberFormat="1" applyFont="1" applyBorder="1" applyAlignment="1">
      <alignment horizontal="right" vertical="center"/>
    </xf>
    <xf numFmtId="0" fontId="1" fillId="0" borderId="0" xfId="0" applyFont="1" applyAlignment="1">
      <alignment horizontal="center" vertical="center"/>
    </xf>
    <xf numFmtId="49" fontId="7" fillId="0" borderId="0"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2" xfId="0" applyFont="1" applyBorder="1" applyAlignment="1">
      <alignment vertical="center"/>
    </xf>
    <xf numFmtId="43" fontId="7" fillId="0" borderId="7" xfId="0" applyNumberFormat="1" applyFont="1" applyBorder="1" applyAlignment="1">
      <alignment horizontal="right" vertical="center"/>
    </xf>
    <xf numFmtId="49" fontId="7" fillId="0" borderId="1" xfId="0" applyNumberFormat="1" applyFont="1" applyBorder="1" applyAlignment="1">
      <alignment vertical="center"/>
    </xf>
    <xf numFmtId="0" fontId="1" fillId="0" borderId="1" xfId="0" applyFont="1" applyBorder="1" applyAlignment="1">
      <alignment horizontal="left" vertical="center"/>
    </xf>
    <xf numFmtId="0" fontId="7" fillId="0" borderId="3" xfId="0" applyFont="1" applyBorder="1" applyAlignment="1">
      <alignment horizontal="left" vertical="center"/>
    </xf>
    <xf numFmtId="0" fontId="1" fillId="0" borderId="0" xfId="0" applyFont="1" applyAlignment="1">
      <alignment vertical="center"/>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vertical="center" wrapText="1"/>
    </xf>
    <xf numFmtId="0" fontId="7" fillId="0" borderId="1" xfId="0" applyNumberFormat="1" applyFont="1" applyBorder="1" applyAlignment="1">
      <alignment horizontal="center" vertical="center"/>
    </xf>
    <xf numFmtId="208" fontId="1" fillId="0" borderId="2" xfId="0" applyNumberFormat="1" applyFont="1" applyBorder="1" applyAlignment="1">
      <alignment horizontal="center" vertical="center"/>
    </xf>
    <xf numFmtId="0" fontId="1" fillId="0" borderId="1" xfId="184" applyFont="1" applyBorder="1" applyAlignment="1">
      <alignment horizontal="center" vertical="center" wrapText="1"/>
    </xf>
    <xf numFmtId="0" fontId="7" fillId="0" borderId="1" xfId="184" applyFont="1" applyBorder="1" applyAlignment="1">
      <alignment horizontal="center" vertical="center"/>
    </xf>
    <xf numFmtId="43" fontId="7" fillId="0" borderId="1" xfId="184" applyNumberFormat="1" applyFont="1" applyBorder="1" applyAlignment="1">
      <alignment horizontal="righ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 xfId="0" applyFont="1" applyFill="1" applyBorder="1" applyAlignment="1">
      <alignment horizontal="left" vertical="center"/>
    </xf>
    <xf numFmtId="0" fontId="1" fillId="0" borderId="9" xfId="0" applyFont="1" applyBorder="1" applyAlignment="1">
      <alignment horizontal="center" vertical="center"/>
    </xf>
    <xf numFmtId="0" fontId="11" fillId="0" borderId="1" xfId="178" applyFont="1" applyFill="1" applyBorder="1" applyAlignment="1">
      <alignment horizontal="center" vertical="center" wrapText="1"/>
    </xf>
    <xf numFmtId="0" fontId="12" fillId="0" borderId="1" xfId="178" applyFont="1" applyFill="1" applyBorder="1" applyAlignment="1">
      <alignment horizontal="center" vertical="center" wrapText="1"/>
    </xf>
    <xf numFmtId="14" fontId="1" fillId="0" borderId="8" xfId="178" applyNumberFormat="1" applyFont="1" applyFill="1" applyBorder="1" applyAlignment="1">
      <alignment horizontal="center" vertical="center" wrapText="1"/>
    </xf>
    <xf numFmtId="0" fontId="1" fillId="0" borderId="2" xfId="178" applyFont="1" applyFill="1" applyBorder="1" applyAlignment="1">
      <alignment horizontal="center" vertical="center" wrapText="1"/>
    </xf>
    <xf numFmtId="0" fontId="13" fillId="0" borderId="9" xfId="178" applyFont="1" applyFill="1" applyBorder="1" applyAlignment="1">
      <alignment horizontal="center" vertical="center" wrapText="1"/>
    </xf>
    <xf numFmtId="14" fontId="1" fillId="0" borderId="7" xfId="178" applyNumberFormat="1" applyFont="1" applyFill="1" applyBorder="1" applyAlignment="1">
      <alignment horizontal="center" vertical="center" wrapText="1"/>
    </xf>
    <xf numFmtId="0" fontId="1" fillId="0" borderId="1" xfId="178" applyFont="1" applyFill="1" applyBorder="1" applyAlignment="1">
      <alignment horizontal="center" vertical="center" wrapText="1"/>
    </xf>
    <xf numFmtId="0" fontId="13" fillId="0" borderId="3" xfId="178" applyFont="1" applyFill="1" applyBorder="1" applyAlignment="1">
      <alignment horizontal="center" vertical="center" wrapText="1"/>
    </xf>
    <xf numFmtId="0" fontId="1" fillId="0" borderId="8" xfId="178" applyFont="1" applyFill="1" applyBorder="1" applyAlignment="1">
      <alignment horizontal="center" vertical="center" wrapText="1"/>
    </xf>
    <xf numFmtId="0" fontId="9" fillId="0" borderId="8" xfId="0" applyFont="1" applyBorder="1" applyAlignment="1">
      <alignment horizontal="center" vertical="center" wrapText="1"/>
    </xf>
    <xf numFmtId="0" fontId="13" fillId="0" borderId="7" xfId="178" applyFont="1" applyFill="1" applyBorder="1" applyAlignment="1">
      <alignment horizontal="center" vertical="center" wrapText="1"/>
    </xf>
    <xf numFmtId="0" fontId="9" fillId="0" borderId="7" xfId="0" applyFont="1" applyBorder="1" applyAlignment="1">
      <alignment horizontal="center" vertical="center" wrapText="1"/>
    </xf>
    <xf numFmtId="0" fontId="7" fillId="0" borderId="0" xfId="0" applyNumberFormat="1" applyFont="1" applyAlignment="1">
      <alignment vertical="center"/>
    </xf>
    <xf numFmtId="49" fontId="7" fillId="0" borderId="1" xfId="0" applyNumberFormat="1" applyFont="1" applyBorder="1" applyAlignment="1">
      <alignment horizontal="left" vertical="center"/>
    </xf>
    <xf numFmtId="49" fontId="11" fillId="0" borderId="1" xfId="0" applyNumberFormat="1" applyFont="1" applyBorder="1" applyAlignment="1">
      <alignment horizontal="left" vertical="center"/>
    </xf>
    <xf numFmtId="49" fontId="7"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3" borderId="1" xfId="183" applyFont="1" applyFill="1" applyBorder="1" applyAlignment="1">
      <alignment horizontal="center" vertical="center"/>
    </xf>
    <xf numFmtId="0" fontId="7" fillId="3" borderId="1" xfId="183"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14" fillId="0" borderId="1" xfId="0" applyFont="1" applyBorder="1" applyAlignment="1">
      <alignment horizontal="center" vertical="center"/>
    </xf>
    <xf numFmtId="14" fontId="7" fillId="0" borderId="8" xfId="0" applyNumberFormat="1" applyFont="1" applyBorder="1" applyAlignment="1">
      <alignment horizontal="center" vertical="center"/>
    </xf>
    <xf numFmtId="14" fontId="7" fillId="0" borderId="7"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1" fillId="0" borderId="8" xfId="0" applyFont="1" applyBorder="1" applyAlignment="1">
      <alignment horizontal="center" vertical="center"/>
    </xf>
    <xf numFmtId="0" fontId="7" fillId="0" borderId="1" xfId="0" applyFont="1" applyFill="1" applyBorder="1" applyAlignment="1">
      <alignment horizontal="center" vertical="center"/>
    </xf>
    <xf numFmtId="0" fontId="1" fillId="0" borderId="7"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14"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2" borderId="1" xfId="0" applyFill="1" applyBorder="1" applyAlignment="1">
      <alignment horizontal="center" vertical="center"/>
    </xf>
    <xf numFmtId="43" fontId="7" fillId="2" borderId="1" xfId="180" applyNumberFormat="1" applyFont="1" applyFill="1" applyBorder="1" applyAlignment="1">
      <alignment horizontal="right" vertical="center" wrapText="1"/>
    </xf>
    <xf numFmtId="43" fontId="7" fillId="2"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43" fontId="7" fillId="0" borderId="1" xfId="0" applyNumberFormat="1" applyFont="1" applyFill="1" applyBorder="1" applyAlignment="1">
      <alignment horizontal="right" vertical="center"/>
    </xf>
    <xf numFmtId="0" fontId="14" fillId="0" borderId="1" xfId="0" applyFont="1" applyBorder="1" applyAlignment="1">
      <alignment vertical="center"/>
    </xf>
    <xf numFmtId="0" fontId="0" fillId="0" borderId="1" xfId="0" applyBorder="1" applyAlignment="1">
      <alignment horizontal="center" vertical="center"/>
    </xf>
    <xf numFmtId="43" fontId="7" fillId="0" borderId="1" xfId="180" applyNumberFormat="1" applyFont="1" applyFill="1" applyBorder="1" applyAlignment="1">
      <alignment horizontal="right" vertical="center" wrapText="1"/>
    </xf>
    <xf numFmtId="0" fontId="8" fillId="0" borderId="0" xfId="0" applyFont="1" applyFill="1" applyAlignment="1">
      <alignment vertical="center" wrapText="1"/>
    </xf>
    <xf numFmtId="207"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 fillId="0" borderId="1" xfId="0" applyFont="1" applyBorder="1" applyAlignment="1">
      <alignment vertical="center"/>
    </xf>
    <xf numFmtId="209" fontId="7" fillId="0" borderId="1" xfId="0" applyNumberFormat="1" applyFont="1" applyBorder="1" applyAlignment="1">
      <alignment horizontal="center" vertical="center"/>
    </xf>
    <xf numFmtId="0" fontId="15" fillId="0" borderId="1" xfId="0" applyFont="1" applyBorder="1" applyAlignment="1">
      <alignment vertical="center"/>
    </xf>
    <xf numFmtId="0" fontId="16" fillId="0" borderId="2" xfId="0" applyFont="1" applyBorder="1" applyAlignment="1">
      <alignment horizontal="center" vertical="center"/>
    </xf>
    <xf numFmtId="0" fontId="10" fillId="0" borderId="3" xfId="0" applyFont="1" applyBorder="1" applyAlignment="1">
      <alignment horizontal="center" vertical="center"/>
    </xf>
    <xf numFmtId="43" fontId="10" fillId="0" borderId="1" xfId="0" applyNumberFormat="1" applyFont="1" applyBorder="1" applyAlignment="1">
      <alignment horizontal="right"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7" fillId="0" borderId="0" xfId="0" applyFont="1" applyAlignment="1">
      <alignment vertical="center" wrapText="1"/>
    </xf>
    <xf numFmtId="0" fontId="2" fillId="0" borderId="1" xfId="6" applyFont="1" applyBorder="1" applyAlignment="1" applyProtection="1">
      <alignment vertical="center"/>
    </xf>
    <xf numFmtId="0" fontId="17" fillId="0" borderId="1" xfId="0" applyFont="1" applyBorder="1" applyAlignment="1">
      <alignment vertical="center"/>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3" fontId="7" fillId="0" borderId="1" xfId="1" applyFont="1" applyFill="1" applyBorder="1" applyAlignment="1">
      <alignment horizontal="center" vertical="center"/>
    </xf>
    <xf numFmtId="0" fontId="7" fillId="0" borderId="0" xfId="0" applyFont="1" applyFill="1" applyAlignment="1">
      <alignment vertical="center"/>
    </xf>
    <xf numFmtId="0" fontId="1" fillId="0" borderId="1" xfId="183" applyFont="1" applyFill="1" applyBorder="1" applyAlignment="1">
      <alignment horizontal="center" vertical="center"/>
    </xf>
    <xf numFmtId="0" fontId="7" fillId="0" borderId="1" xfId="183" applyFont="1" applyFill="1" applyBorder="1" applyAlignment="1">
      <alignment horizontal="center" vertical="center"/>
    </xf>
    <xf numFmtId="0" fontId="7" fillId="0" borderId="1" xfId="0" applyFont="1" applyBorder="1" applyAlignment="1">
      <alignment horizontal="right" vertical="center"/>
    </xf>
    <xf numFmtId="0" fontId="7"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183"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2" borderId="1" xfId="0" applyFont="1" applyFill="1" applyBorder="1" applyAlignment="1">
      <alignment horizontal="left" vertical="center"/>
    </xf>
    <xf numFmtId="0" fontId="7" fillId="2" borderId="1" xfId="0" applyFont="1" applyFill="1" applyBorder="1" applyAlignment="1">
      <alignment vertical="center"/>
    </xf>
    <xf numFmtId="0" fontId="7" fillId="0" borderId="1" xfId="0" applyFont="1" applyFill="1" applyBorder="1" applyAlignment="1">
      <alignment vertical="center"/>
    </xf>
    <xf numFmtId="0" fontId="7" fillId="0" borderId="2" xfId="0" applyFont="1" applyBorder="1" applyAlignment="1">
      <alignment horizontal="center" vertical="center"/>
    </xf>
    <xf numFmtId="0" fontId="7" fillId="0" borderId="1" xfId="0" applyNumberFormat="1" applyFont="1" applyBorder="1" applyAlignment="1">
      <alignment horizontal="center" vertical="center" wrapText="1"/>
    </xf>
    <xf numFmtId="210" fontId="7" fillId="2" borderId="1" xfId="0" applyNumberFormat="1" applyFont="1" applyFill="1" applyBorder="1" applyAlignment="1">
      <alignment vertical="center"/>
    </xf>
    <xf numFmtId="14" fontId="7" fillId="0" borderId="1" xfId="0" applyNumberFormat="1" applyFont="1" applyFill="1" applyBorder="1" applyAlignment="1">
      <alignment horizontal="center" vertical="center"/>
    </xf>
    <xf numFmtId="210" fontId="7" fillId="0" borderId="1" xfId="0" applyNumberFormat="1" applyFont="1" applyFill="1" applyBorder="1" applyAlignment="1">
      <alignment vertical="center"/>
    </xf>
    <xf numFmtId="43" fontId="7" fillId="0" borderId="0" xfId="0" applyNumberFormat="1" applyFont="1" applyAlignment="1">
      <alignment vertical="center"/>
    </xf>
    <xf numFmtId="0" fontId="7" fillId="0" borderId="0" xfId="0" applyFont="1" applyAlignment="1">
      <alignment horizontal="right" vertical="center"/>
    </xf>
    <xf numFmtId="0" fontId="7" fillId="0" borderId="9" xfId="0" applyFont="1" applyBorder="1" applyAlignment="1">
      <alignment horizontal="center" vertical="center"/>
    </xf>
    <xf numFmtId="0" fontId="18" fillId="0" borderId="0" xfId="0" applyFont="1" applyFill="1" applyBorder="1" applyAlignment="1">
      <alignment vertical="center"/>
    </xf>
    <xf numFmtId="0" fontId="18" fillId="0" borderId="0" xfId="0" applyFont="1" applyFill="1" applyAlignment="1">
      <alignment vertical="center"/>
    </xf>
    <xf numFmtId="0" fontId="1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8" fillId="0" borderId="2" xfId="0" applyFont="1" applyFill="1" applyBorder="1" applyAlignment="1">
      <alignment horizontal="center" vertical="center"/>
    </xf>
    <xf numFmtId="0" fontId="21" fillId="4" borderId="1" xfId="0" applyFont="1" applyFill="1" applyBorder="1" applyAlignment="1">
      <alignment vertical="center"/>
    </xf>
    <xf numFmtId="0" fontId="22" fillId="4" borderId="1" xfId="0" applyFont="1" applyFill="1" applyBorder="1" applyAlignment="1">
      <alignment vertical="center" shrinkToFit="1"/>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211" fontId="23" fillId="5"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1" fillId="2" borderId="1" xfId="0" applyFont="1" applyFill="1" applyBorder="1" applyAlignment="1">
      <alignment vertical="center" wrapText="1"/>
    </xf>
    <xf numFmtId="0" fontId="6"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xf numFmtId="0" fontId="7" fillId="4" borderId="0" xfId="0" applyFont="1" applyFill="1" applyAlignment="1">
      <alignment vertical="center"/>
    </xf>
    <xf numFmtId="0" fontId="7" fillId="4" borderId="0" xfId="0" applyFont="1" applyFill="1" applyAlignment="1">
      <alignment horizontal="right" vertical="center"/>
    </xf>
    <xf numFmtId="0" fontId="6" fillId="4" borderId="0" xfId="0" applyFont="1" applyFill="1" applyAlignment="1">
      <alignment horizontal="center" vertical="center" wrapText="1"/>
    </xf>
    <xf numFmtId="207" fontId="7" fillId="4" borderId="0" xfId="0" applyNumberFormat="1" applyFont="1" applyFill="1" applyAlignment="1">
      <alignment horizontal="center" vertical="center"/>
    </xf>
    <xf numFmtId="207" fontId="7" fillId="4" borderId="0" xfId="0" applyNumberFormat="1" applyFont="1" applyFill="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183" applyFont="1" applyFill="1" applyBorder="1" applyAlignment="1">
      <alignment horizontal="center" vertical="center" wrapText="1"/>
    </xf>
    <xf numFmtId="0" fontId="24" fillId="6" borderId="1"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vertical="center" shrinkToFit="1"/>
    </xf>
    <xf numFmtId="0" fontId="7" fillId="4" borderId="0" xfId="0" applyFont="1" applyFill="1" applyAlignment="1">
      <alignment horizontal="center" vertical="center" wrapText="1"/>
    </xf>
    <xf numFmtId="0" fontId="7" fillId="4" borderId="0" xfId="0" applyNumberFormat="1" applyFont="1" applyFill="1" applyAlignment="1">
      <alignment horizontal="center" vertical="center"/>
    </xf>
    <xf numFmtId="0" fontId="7" fillId="4" borderId="2"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 xfId="0" applyNumberFormat="1" applyFont="1" applyFill="1" applyBorder="1" applyAlignment="1">
      <alignment horizontal="center" vertical="center" wrapText="1"/>
    </xf>
    <xf numFmtId="212" fontId="7" fillId="4" borderId="1" xfId="0" applyNumberFormat="1" applyFont="1" applyFill="1" applyBorder="1" applyAlignment="1">
      <alignment horizontal="center" vertical="center"/>
    </xf>
    <xf numFmtId="43" fontId="7" fillId="4" borderId="1" xfId="0" applyNumberFormat="1" applyFont="1" applyFill="1" applyBorder="1" applyAlignment="1">
      <alignment horizontal="right" vertical="center"/>
    </xf>
    <xf numFmtId="43" fontId="7" fillId="4" borderId="1" xfId="1" applyFont="1" applyFill="1" applyBorder="1" applyAlignment="1">
      <alignment vertical="center"/>
    </xf>
    <xf numFmtId="211" fontId="7" fillId="4" borderId="1" xfId="0" applyNumberFormat="1" applyFont="1" applyFill="1" applyBorder="1" applyAlignment="1">
      <alignment horizontal="center" vertical="center"/>
    </xf>
    <xf numFmtId="213" fontId="7" fillId="4"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4" borderId="2" xfId="0" applyFont="1" applyFill="1" applyBorder="1" applyAlignment="1">
      <alignment horizontal="center" vertical="center"/>
    </xf>
    <xf numFmtId="43" fontId="7" fillId="4" borderId="1" xfId="0" applyNumberFormat="1" applyFont="1" applyFill="1" applyBorder="1" applyAlignment="1">
      <alignment horizontal="left" vertical="center"/>
    </xf>
    <xf numFmtId="210" fontId="7" fillId="4" borderId="8" xfId="114" applyNumberFormat="1" applyFont="1" applyFill="1" applyBorder="1" applyAlignment="1">
      <alignment horizontal="left" vertical="center" wrapText="1"/>
    </xf>
    <xf numFmtId="210" fontId="7" fillId="4" borderId="10" xfId="114" applyNumberFormat="1" applyFont="1" applyFill="1" applyBorder="1" applyAlignment="1">
      <alignment horizontal="left" vertical="center" wrapText="1"/>
    </xf>
    <xf numFmtId="49" fontId="7" fillId="4" borderId="1" xfId="0" applyNumberFormat="1" applyFont="1" applyFill="1" applyBorder="1" applyAlignment="1">
      <alignment vertical="center" shrinkToFit="1"/>
    </xf>
    <xf numFmtId="0" fontId="25" fillId="2" borderId="1" xfId="114" applyFont="1" applyFill="1" applyBorder="1" applyAlignment="1">
      <alignment horizontal="center" vertical="center"/>
    </xf>
    <xf numFmtId="0" fontId="26" fillId="2" borderId="1" xfId="0" applyFont="1" applyFill="1" applyBorder="1" applyAlignment="1">
      <alignment vertical="center"/>
    </xf>
    <xf numFmtId="0" fontId="25" fillId="2" borderId="1" xfId="114" applyFont="1" applyFill="1" applyBorder="1" applyAlignment="1">
      <alignment vertical="center"/>
    </xf>
    <xf numFmtId="0" fontId="0" fillId="2" borderId="1" xfId="0" applyFont="1" applyFill="1" applyBorder="1" applyAlignment="1">
      <alignment vertical="center"/>
    </xf>
    <xf numFmtId="0" fontId="25" fillId="4" borderId="1" xfId="114" applyFont="1" applyFill="1" applyBorder="1" applyAlignment="1">
      <alignment horizontal="center" vertical="center"/>
    </xf>
    <xf numFmtId="0" fontId="21" fillId="0" borderId="1" xfId="0" applyFont="1" applyFill="1" applyBorder="1" applyAlignment="1">
      <alignment vertical="center"/>
    </xf>
    <xf numFmtId="0" fontId="27" fillId="4" borderId="1" xfId="114" applyFont="1" applyFill="1" applyBorder="1" applyAlignment="1">
      <alignment horizontal="center" vertical="center"/>
    </xf>
    <xf numFmtId="212" fontId="25" fillId="2" borderId="1" xfId="114" applyNumberFormat="1" applyFont="1" applyFill="1" applyBorder="1" applyAlignment="1">
      <alignment horizontal="center" vertical="center"/>
    </xf>
    <xf numFmtId="43" fontId="25" fillId="2" borderId="1" xfId="1" applyFont="1" applyFill="1" applyBorder="1" applyAlignment="1">
      <alignment vertical="center"/>
    </xf>
    <xf numFmtId="213" fontId="7" fillId="2" borderId="1" xfId="0" applyNumberFormat="1" applyFont="1" applyFill="1" applyBorder="1" applyAlignment="1">
      <alignment horizontal="center" vertical="center"/>
    </xf>
    <xf numFmtId="212" fontId="25" fillId="4" borderId="1" xfId="114" applyNumberFormat="1" applyFont="1" applyFill="1" applyBorder="1" applyAlignment="1">
      <alignment horizontal="center" vertical="center"/>
    </xf>
    <xf numFmtId="43" fontId="25" fillId="4" borderId="1" xfId="1" applyFont="1" applyFill="1" applyBorder="1" applyAlignment="1">
      <alignment vertical="center"/>
    </xf>
    <xf numFmtId="43" fontId="7" fillId="2"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25" fillId="4" borderId="1" xfId="114" applyFont="1" applyFill="1" applyBorder="1" applyAlignment="1">
      <alignment vertical="center"/>
    </xf>
    <xf numFmtId="0" fontId="1" fillId="2" borderId="1" xfId="0" applyFont="1" applyFill="1" applyBorder="1" applyAlignment="1">
      <alignment vertical="center"/>
    </xf>
    <xf numFmtId="0" fontId="7" fillId="4" borderId="2" xfId="0" applyFont="1" applyFill="1" applyBorder="1" applyAlignment="1">
      <alignment horizontal="left" vertical="center"/>
    </xf>
    <xf numFmtId="0" fontId="7" fillId="4" borderId="9" xfId="0" applyFont="1" applyFill="1" applyBorder="1" applyAlignment="1">
      <alignment horizontal="left" vertical="center"/>
    </xf>
    <xf numFmtId="0" fontId="7" fillId="4" borderId="3" xfId="0" applyFont="1" applyFill="1" applyBorder="1" applyAlignment="1">
      <alignment horizontal="left" vertical="center"/>
    </xf>
    <xf numFmtId="0" fontId="7" fillId="4" borderId="1" xfId="0" applyFont="1" applyFill="1" applyBorder="1" applyAlignment="1">
      <alignment horizontal="left" vertical="center"/>
    </xf>
    <xf numFmtId="208" fontId="7" fillId="0" borderId="0" xfId="0" applyNumberFormat="1" applyFont="1" applyFill="1" applyAlignment="1">
      <alignmen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4" borderId="0" xfId="0" applyNumberFormat="1" applyFont="1" applyFill="1" applyBorder="1" applyAlignment="1">
      <alignment horizontal="left" vertical="center"/>
    </xf>
    <xf numFmtId="0" fontId="7" fillId="4" borderId="0" xfId="0" applyFont="1" applyFill="1" applyBorder="1" applyAlignment="1">
      <alignment horizontal="center" vertical="center"/>
    </xf>
    <xf numFmtId="0" fontId="7" fillId="4" borderId="0" xfId="0" applyFont="1" applyFill="1" applyBorder="1" applyAlignment="1">
      <alignment horizontal="left" vertical="center"/>
    </xf>
    <xf numFmtId="14" fontId="7" fillId="4" borderId="1" xfId="0" applyNumberFormat="1" applyFont="1" applyFill="1" applyBorder="1" applyAlignment="1">
      <alignment horizontal="left" vertical="center"/>
    </xf>
    <xf numFmtId="0" fontId="7" fillId="4" borderId="1"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7" fillId="4" borderId="0" xfId="0" applyNumberFormat="1" applyFont="1" applyFill="1" applyBorder="1" applyAlignment="1">
      <alignment horizontal="left" vertical="center"/>
    </xf>
    <xf numFmtId="0" fontId="7" fillId="4" borderId="0" xfId="0" applyFont="1" applyFill="1" applyBorder="1" applyAlignment="1">
      <alignment vertical="center"/>
    </xf>
    <xf numFmtId="43" fontId="7" fillId="4" borderId="0" xfId="0" applyNumberFormat="1" applyFont="1" applyFill="1" applyAlignment="1">
      <alignment vertical="center"/>
    </xf>
    <xf numFmtId="0" fontId="7" fillId="4" borderId="0" xfId="0" applyFont="1" applyFill="1" applyBorder="1" applyAlignment="1">
      <alignment horizontal="right" vertical="center"/>
    </xf>
    <xf numFmtId="43" fontId="7" fillId="4" borderId="0" xfId="0" applyNumberFormat="1" applyFont="1" applyFill="1" applyBorder="1" applyAlignment="1">
      <alignment horizontal="right" vertical="center"/>
    </xf>
    <xf numFmtId="43" fontId="7" fillId="4" borderId="0" xfId="0" applyNumberFormat="1" applyFont="1" applyFill="1" applyAlignment="1">
      <alignment horizontal="right" vertical="center"/>
    </xf>
    <xf numFmtId="211" fontId="7" fillId="0" borderId="1" xfId="0" applyNumberFormat="1" applyFont="1" applyBorder="1" applyAlignment="1">
      <alignment horizontal="center" vertical="center"/>
    </xf>
    <xf numFmtId="43" fontId="7" fillId="0" borderId="1" xfId="1" applyFont="1" applyBorder="1" applyAlignment="1">
      <alignment horizontal="center" vertical="center"/>
    </xf>
    <xf numFmtId="43" fontId="7" fillId="0" borderId="1" xfId="0" applyNumberFormat="1" applyFont="1" applyBorder="1" applyAlignment="1">
      <alignment horizontal="center" vertical="center"/>
    </xf>
    <xf numFmtId="0" fontId="15" fillId="0" borderId="3" xfId="0" applyFont="1" applyBorder="1" applyAlignment="1">
      <alignment vertical="center"/>
    </xf>
    <xf numFmtId="211" fontId="10" fillId="0" borderId="1" xfId="0" applyNumberFormat="1" applyFont="1" applyBorder="1" applyAlignment="1">
      <alignment horizontal="center" vertical="center"/>
    </xf>
    <xf numFmtId="43" fontId="10" fillId="0" borderId="1" xfId="1" applyFont="1" applyBorder="1" applyAlignment="1">
      <alignment horizontal="right" vertical="center"/>
    </xf>
    <xf numFmtId="0" fontId="1" fillId="7" borderId="1" xfId="0" applyFont="1" applyFill="1" applyBorder="1" applyAlignment="1">
      <alignment vertical="center"/>
    </xf>
    <xf numFmtId="0" fontId="7" fillId="7" borderId="1" xfId="0" applyFont="1" applyFill="1" applyBorder="1" applyAlignment="1">
      <alignment vertical="center"/>
    </xf>
    <xf numFmtId="43" fontId="28" fillId="7" borderId="1" xfId="1" applyFont="1" applyFill="1" applyBorder="1" applyAlignment="1">
      <alignment horizontal="center" vertical="center"/>
    </xf>
    <xf numFmtId="43" fontId="7" fillId="7" borderId="1" xfId="1" applyFont="1" applyFill="1" applyBorder="1" applyAlignment="1">
      <alignment vertical="center"/>
    </xf>
    <xf numFmtId="0" fontId="1" fillId="8" borderId="1" xfId="0" applyFont="1" applyFill="1" applyBorder="1" applyAlignment="1">
      <alignment vertical="center"/>
    </xf>
    <xf numFmtId="0" fontId="7" fillId="8" borderId="1" xfId="0" applyFont="1" applyFill="1" applyBorder="1" applyAlignment="1">
      <alignment vertical="center"/>
    </xf>
    <xf numFmtId="43" fontId="29" fillId="0" borderId="1" xfId="1" applyFont="1" applyBorder="1" applyAlignment="1">
      <alignment horizontal="center" vertical="center"/>
    </xf>
    <xf numFmtId="43" fontId="7" fillId="8" borderId="1" xfId="1" applyFont="1" applyFill="1" applyBorder="1" applyAlignment="1">
      <alignment vertical="center"/>
    </xf>
    <xf numFmtId="0" fontId="1" fillId="9" borderId="1" xfId="0" applyFont="1" applyFill="1" applyBorder="1" applyAlignment="1">
      <alignment vertical="center"/>
    </xf>
    <xf numFmtId="0" fontId="7" fillId="9" borderId="1" xfId="0" applyFont="1" applyFill="1" applyBorder="1" applyAlignment="1">
      <alignment vertical="center"/>
    </xf>
    <xf numFmtId="43" fontId="7" fillId="9" borderId="1" xfId="1" applyFont="1" applyFill="1" applyBorder="1" applyAlignment="1">
      <alignment vertical="center"/>
    </xf>
    <xf numFmtId="0" fontId="6" fillId="0" borderId="0" xfId="0" applyFont="1" applyFill="1" applyAlignment="1">
      <alignment vertical="center"/>
    </xf>
    <xf numFmtId="0" fontId="8" fillId="0" borderId="0" xfId="0" applyFont="1" applyFill="1" applyAlignment="1">
      <alignment horizontal="center" vertical="center" wrapText="1"/>
    </xf>
    <xf numFmtId="0" fontId="6" fillId="0" borderId="0" xfId="0" applyFont="1" applyFill="1" applyAlignment="1">
      <alignment horizontal="center" vertical="center" wrapText="1"/>
    </xf>
    <xf numFmtId="207" fontId="7" fillId="0" borderId="0" xfId="0" applyNumberFormat="1" applyFont="1" applyFill="1" applyAlignment="1">
      <alignment horizontal="center" vertical="center"/>
    </xf>
    <xf numFmtId="207" fontId="7" fillId="0" borderId="0" xfId="0" applyNumberFormat="1" applyFont="1" applyFill="1" applyAlignment="1">
      <alignment vertical="center"/>
    </xf>
    <xf numFmtId="0" fontId="20" fillId="10" borderId="1" xfId="181" applyFont="1" applyFill="1" applyBorder="1" applyAlignment="1">
      <alignment horizontal="center" vertical="center" wrapText="1"/>
    </xf>
    <xf numFmtId="49" fontId="7" fillId="0" borderId="0" xfId="0" applyNumberFormat="1" applyFont="1" applyFill="1" applyAlignment="1">
      <alignment vertical="center"/>
    </xf>
    <xf numFmtId="2" fontId="30" fillId="0" borderId="1" xfId="177" applyNumberFormat="1" applyFont="1" applyFill="1" applyBorder="1" applyAlignment="1">
      <alignment horizontal="center" vertical="center"/>
    </xf>
    <xf numFmtId="0" fontId="7" fillId="0" borderId="0" xfId="0" applyNumberFormat="1" applyFont="1" applyFill="1" applyAlignment="1">
      <alignment horizontal="center" vertical="center"/>
    </xf>
    <xf numFmtId="0" fontId="7" fillId="0" borderId="0" xfId="0" applyFont="1" applyFill="1" applyAlignment="1">
      <alignment horizontal="center" vertical="center" wrapText="1"/>
    </xf>
    <xf numFmtId="0" fontId="1" fillId="0" borderId="0" xfId="0" applyFont="1" applyFill="1" applyAlignment="1">
      <alignment horizontal="right" vertical="center"/>
    </xf>
    <xf numFmtId="2" fontId="20" fillId="0" borderId="1" xfId="177" applyNumberFormat="1" applyFont="1" applyFill="1" applyBorder="1" applyAlignment="1">
      <alignment horizontal="center" vertical="center"/>
    </xf>
    <xf numFmtId="1" fontId="20" fillId="0" borderId="1" xfId="194" applyNumberFormat="1" applyFont="1" applyBorder="1" applyAlignment="1">
      <alignment horizontal="center" vertical="center"/>
    </xf>
    <xf numFmtId="41" fontId="20" fillId="0" borderId="1" xfId="194" applyFont="1" applyBorder="1" applyAlignment="1">
      <alignment horizontal="center" vertical="center"/>
    </xf>
    <xf numFmtId="1" fontId="20" fillId="0" borderId="1" xfId="177" applyNumberFormat="1" applyFont="1" applyBorder="1" applyAlignment="1">
      <alignment horizontal="center" vertical="center"/>
    </xf>
    <xf numFmtId="43" fontId="7" fillId="0" borderId="1" xfId="0" applyNumberFormat="1" applyFont="1" applyFill="1" applyBorder="1" applyAlignment="1">
      <alignment horizontal="center" vertical="center"/>
    </xf>
    <xf numFmtId="0" fontId="1" fillId="0" borderId="9" xfId="0" applyFont="1" applyBorder="1" applyAlignment="1">
      <alignment horizontal="center" vertical="center" wrapText="1"/>
    </xf>
    <xf numFmtId="43" fontId="7" fillId="0" borderId="1" xfId="0" applyNumberFormat="1" applyFont="1" applyBorder="1" applyAlignment="1">
      <alignment horizontal="left" vertical="center"/>
    </xf>
    <xf numFmtId="0" fontId="13" fillId="0" borderId="1" xfId="177" applyFont="1" applyFill="1" applyBorder="1" applyAlignment="1">
      <alignment horizontal="center" vertical="center" wrapText="1"/>
    </xf>
    <xf numFmtId="0" fontId="1" fillId="0" borderId="1" xfId="177"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0" fontId="7" fillId="0" borderId="3" xfId="0" applyFont="1" applyFill="1" applyBorder="1" applyAlignment="1">
      <alignment horizontal="left" vertical="center"/>
    </xf>
    <xf numFmtId="0" fontId="1" fillId="0" borderId="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8" xfId="145" applyFont="1" applyFill="1" applyBorder="1" applyAlignment="1">
      <alignment horizontal="center" vertical="center" wrapText="1"/>
    </xf>
    <xf numFmtId="0" fontId="7" fillId="0" borderId="7" xfId="145" applyFont="1" applyFill="1" applyBorder="1" applyAlignment="1">
      <alignment horizontal="center" vertical="center" wrapText="1"/>
    </xf>
    <xf numFmtId="214" fontId="7" fillId="0" borderId="1" xfId="0" applyNumberFormat="1" applyFont="1" applyBorder="1" applyAlignment="1">
      <alignment horizontal="center" vertical="center"/>
    </xf>
    <xf numFmtId="0" fontId="7" fillId="0" borderId="1" xfId="0" applyFont="1" applyFill="1" applyBorder="1" applyAlignment="1">
      <alignment horizontal="right" vertical="center"/>
    </xf>
    <xf numFmtId="0" fontId="7" fillId="0" borderId="0" xfId="0" applyNumberFormat="1" applyFont="1" applyFill="1" applyAlignment="1">
      <alignment vertical="center"/>
    </xf>
    <xf numFmtId="0" fontId="6" fillId="0" borderId="0" xfId="0" applyFont="1" applyFill="1" applyAlignment="1">
      <alignment vertical="center" wrapText="1"/>
    </xf>
    <xf numFmtId="0" fontId="7" fillId="0" borderId="7" xfId="0" applyFont="1" applyFill="1" applyBorder="1" applyAlignment="1">
      <alignment horizontal="center" vertical="center" wrapText="1"/>
    </xf>
    <xf numFmtId="49" fontId="7" fillId="0" borderId="1" xfId="0" applyNumberFormat="1" applyFont="1" applyBorder="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6" fillId="0" borderId="0" xfId="184" applyFont="1" applyAlignment="1">
      <alignment vertical="center"/>
    </xf>
    <xf numFmtId="0" fontId="7" fillId="0" borderId="0" xfId="184" applyFont="1" applyAlignment="1">
      <alignment horizontal="center" vertical="center" wrapText="1"/>
    </xf>
    <xf numFmtId="0" fontId="7" fillId="0" borderId="0" xfId="184" applyFont="1" applyAlignment="1">
      <alignment vertical="center"/>
    </xf>
    <xf numFmtId="0" fontId="8" fillId="0" borderId="0" xfId="184" applyFont="1" applyAlignment="1">
      <alignment horizontal="center" vertical="center" wrapText="1"/>
    </xf>
    <xf numFmtId="0" fontId="31" fillId="0" borderId="0" xfId="184" applyFont="1" applyAlignment="1">
      <alignment horizontal="center" vertical="center" wrapText="1"/>
    </xf>
    <xf numFmtId="207" fontId="1" fillId="0" borderId="0" xfId="184" applyNumberFormat="1" applyFont="1" applyAlignment="1">
      <alignment horizontal="center" vertical="center"/>
    </xf>
    <xf numFmtId="207" fontId="7" fillId="0" borderId="0" xfId="184" applyNumberFormat="1" applyFont="1" applyAlignment="1">
      <alignment horizontal="center" vertical="center"/>
    </xf>
    <xf numFmtId="207" fontId="7" fillId="0" borderId="11" xfId="184" applyNumberFormat="1" applyFont="1" applyBorder="1" applyAlignment="1">
      <alignment horizontal="left" vertical="center"/>
    </xf>
    <xf numFmtId="0" fontId="1" fillId="0" borderId="1" xfId="184" applyFont="1" applyFill="1" applyBorder="1" applyAlignment="1">
      <alignment horizontal="center" vertical="center" wrapText="1"/>
    </xf>
    <xf numFmtId="0" fontId="7" fillId="0" borderId="1" xfId="184" applyFont="1" applyFill="1" applyBorder="1" applyAlignment="1">
      <alignment horizontal="left" vertical="center"/>
    </xf>
    <xf numFmtId="0" fontId="7" fillId="0" borderId="1" xfId="184" applyFont="1" applyBorder="1" applyAlignment="1">
      <alignment horizontal="left" vertical="center"/>
    </xf>
    <xf numFmtId="14" fontId="7" fillId="0" borderId="1" xfId="184" applyNumberFormat="1" applyFont="1" applyBorder="1" applyAlignment="1">
      <alignment horizontal="center" vertical="center"/>
    </xf>
    <xf numFmtId="0" fontId="1" fillId="0" borderId="2" xfId="184" applyFont="1" applyBorder="1" applyAlignment="1">
      <alignment horizontal="center" vertical="center"/>
    </xf>
    <xf numFmtId="0" fontId="1" fillId="0" borderId="9" xfId="184" applyFont="1" applyBorder="1" applyAlignment="1">
      <alignment horizontal="center" vertical="center"/>
    </xf>
    <xf numFmtId="0" fontId="1" fillId="0" borderId="3" xfId="184" applyFont="1" applyBorder="1" applyAlignment="1">
      <alignment horizontal="center" vertical="center"/>
    </xf>
    <xf numFmtId="0" fontId="7" fillId="0" borderId="0" xfId="184" applyNumberFormat="1" applyFont="1" applyAlignment="1">
      <alignment horizontal="center" vertical="center"/>
    </xf>
    <xf numFmtId="0" fontId="9" fillId="0" borderId="3" xfId="184" applyFont="1" applyBorder="1" applyAlignment="1">
      <alignment horizontal="center" vertical="center" wrapText="1"/>
    </xf>
    <xf numFmtId="0" fontId="1" fillId="0" borderId="3" xfId="184" applyFont="1" applyBorder="1" applyAlignment="1">
      <alignment horizontal="center" vertical="center" wrapText="1"/>
    </xf>
    <xf numFmtId="43" fontId="7" fillId="0" borderId="3" xfId="184" applyNumberFormat="1" applyFont="1" applyBorder="1" applyAlignment="1">
      <alignment horizontal="right" vertical="center"/>
    </xf>
    <xf numFmtId="0" fontId="1" fillId="0" borderId="0" xfId="184" applyFont="1" applyAlignment="1">
      <alignment horizontal="right" vertical="center"/>
    </xf>
    <xf numFmtId="0" fontId="7" fillId="0" borderId="1" xfId="184" applyFont="1" applyBorder="1" applyAlignment="1">
      <alignment vertical="center"/>
    </xf>
    <xf numFmtId="0" fontId="0" fillId="0" borderId="9" xfId="184" applyBorder="1"/>
    <xf numFmtId="0" fontId="0" fillId="0" borderId="3" xfId="184" applyBorder="1"/>
    <xf numFmtId="0" fontId="7" fillId="0" borderId="1" xfId="184" applyFont="1" applyBorder="1" applyAlignment="1">
      <alignment horizontal="right" vertical="center"/>
    </xf>
    <xf numFmtId="0" fontId="7" fillId="0" borderId="0" xfId="184" applyFont="1" applyAlignment="1">
      <alignment horizontal="center" vertical="center"/>
    </xf>
    <xf numFmtId="0" fontId="1" fillId="0" borderId="1" xfId="184" applyFont="1" applyBorder="1" applyAlignment="1">
      <alignment horizontal="center" vertical="center"/>
    </xf>
    <xf numFmtId="0" fontId="1" fillId="0" borderId="8" xfId="184" applyFont="1" applyBorder="1" applyAlignment="1">
      <alignment horizontal="center" vertical="center" wrapText="1"/>
    </xf>
    <xf numFmtId="0" fontId="7" fillId="0" borderId="7" xfId="184" applyFont="1" applyBorder="1" applyAlignment="1">
      <alignment horizontal="center" vertical="center" wrapText="1"/>
    </xf>
    <xf numFmtId="0" fontId="1" fillId="0" borderId="7" xfId="184" applyFont="1" applyBorder="1" applyAlignment="1">
      <alignment horizontal="center" vertical="center" wrapText="1"/>
    </xf>
    <xf numFmtId="0" fontId="1" fillId="0" borderId="4" xfId="184" applyFont="1" applyBorder="1" applyAlignment="1">
      <alignment horizontal="center" vertical="center" wrapText="1"/>
    </xf>
    <xf numFmtId="0" fontId="9" fillId="0" borderId="8" xfId="184" applyFont="1" applyBorder="1" applyAlignment="1">
      <alignment horizontal="center" vertical="center" wrapText="1"/>
    </xf>
    <xf numFmtId="0" fontId="1" fillId="0" borderId="8" xfId="184" applyFont="1" applyBorder="1" applyAlignment="1">
      <alignment horizontal="center" vertical="center"/>
    </xf>
    <xf numFmtId="0" fontId="1" fillId="0" borderId="12" xfId="184" applyFont="1" applyBorder="1" applyAlignment="1">
      <alignment horizontal="center" vertical="center" wrapText="1"/>
    </xf>
    <xf numFmtId="0" fontId="9" fillId="0" borderId="7" xfId="184" applyFont="1" applyBorder="1" applyAlignment="1">
      <alignment horizontal="center" vertical="center" wrapText="1"/>
    </xf>
    <xf numFmtId="0" fontId="1" fillId="0" borderId="7" xfId="184" applyFont="1" applyBorder="1" applyAlignment="1">
      <alignment horizontal="center" vertical="center"/>
    </xf>
    <xf numFmtId="43" fontId="7" fillId="0" borderId="2" xfId="184" applyNumberFormat="1" applyFont="1" applyBorder="1" applyAlignment="1">
      <alignment horizontal="center" vertical="center"/>
    </xf>
    <xf numFmtId="43" fontId="7" fillId="0" borderId="1" xfId="184" applyNumberFormat="1" applyFont="1" applyBorder="1" applyAlignment="1">
      <alignment horizontal="center" vertical="center"/>
    </xf>
    <xf numFmtId="43" fontId="7" fillId="0" borderId="3" xfId="184" applyNumberFormat="1" applyFont="1" applyBorder="1" applyAlignment="1">
      <alignment horizontal="center" vertical="center"/>
    </xf>
    <xf numFmtId="207" fontId="7" fillId="0" borderId="0" xfId="184" applyNumberFormat="1" applyFont="1" applyAlignment="1">
      <alignment horizontal="left" vertical="center"/>
    </xf>
    <xf numFmtId="0" fontId="7" fillId="0" borderId="1" xfId="184" applyFont="1" applyBorder="1" applyAlignment="1">
      <alignment horizontal="center" vertical="center" wrapText="1"/>
    </xf>
    <xf numFmtId="0" fontId="9" fillId="0" borderId="1" xfId="184" applyFont="1" applyBorder="1" applyAlignment="1">
      <alignment horizontal="center" vertical="center"/>
    </xf>
    <xf numFmtId="0" fontId="14" fillId="0" borderId="1" xfId="184" applyFont="1" applyBorder="1" applyAlignment="1">
      <alignment horizontal="center" vertical="center"/>
    </xf>
    <xf numFmtId="0" fontId="9" fillId="0" borderId="3" xfId="184" applyFont="1" applyBorder="1" applyAlignment="1">
      <alignment horizontal="center" vertical="center"/>
    </xf>
    <xf numFmtId="0" fontId="7" fillId="0" borderId="1" xfId="184" applyNumberFormat="1" applyFont="1" applyBorder="1" applyAlignment="1">
      <alignment horizontal="center" vertical="center"/>
    </xf>
    <xf numFmtId="0" fontId="1" fillId="0" borderId="11" xfId="184" applyFont="1" applyBorder="1" applyAlignment="1">
      <alignment horizontal="right" vertical="center"/>
    </xf>
    <xf numFmtId="49" fontId="14" fillId="0" borderId="2" xfId="0" applyNumberFormat="1" applyFont="1" applyBorder="1" applyAlignment="1">
      <alignment horizontal="center" vertical="center"/>
    </xf>
    <xf numFmtId="0" fontId="20" fillId="0" borderId="1" xfId="0" applyFont="1" applyBorder="1" applyAlignment="1">
      <alignment vertical="center"/>
    </xf>
    <xf numFmtId="14" fontId="7" fillId="0" borderId="0" xfId="0" applyNumberFormat="1" applyFont="1" applyBorder="1" applyAlignment="1">
      <alignment horizontal="center" vertical="center"/>
    </xf>
    <xf numFmtId="0" fontId="1" fillId="0" borderId="0" xfId="0" applyFont="1" applyAlignment="1">
      <alignment vertical="center" wrapText="1"/>
    </xf>
    <xf numFmtId="49" fontId="1" fillId="0" borderId="1" xfId="0" applyNumberFormat="1" applyFont="1" applyBorder="1" applyAlignment="1">
      <alignment horizontal="center" vertical="center"/>
    </xf>
    <xf numFmtId="0" fontId="7" fillId="2" borderId="1" xfId="0" applyNumberFormat="1" applyFont="1" applyFill="1" applyBorder="1" applyAlignment="1">
      <alignment horizontal="right" vertical="center"/>
    </xf>
    <xf numFmtId="0" fontId="16" fillId="0" borderId="1" xfId="0" applyFont="1" applyBorder="1" applyAlignment="1">
      <alignment vertical="center"/>
    </xf>
    <xf numFmtId="209" fontId="7" fillId="0" borderId="2" xfId="0" applyNumberFormat="1" applyFont="1" applyBorder="1" applyAlignment="1">
      <alignment horizontal="center" vertical="center"/>
    </xf>
    <xf numFmtId="210" fontId="7" fillId="0" borderId="0" xfId="0" applyNumberFormat="1" applyFont="1" applyAlignment="1">
      <alignment vertical="center"/>
    </xf>
    <xf numFmtId="210" fontId="9" fillId="0" borderId="4" xfId="0" applyNumberFormat="1" applyFont="1" applyBorder="1" applyAlignment="1">
      <alignment horizontal="center" vertical="center"/>
    </xf>
    <xf numFmtId="210" fontId="9" fillId="0" borderId="5" xfId="0" applyNumberFormat="1" applyFont="1" applyBorder="1" applyAlignment="1">
      <alignment horizontal="center" vertical="center"/>
    </xf>
    <xf numFmtId="210" fontId="9" fillId="0" borderId="6" xfId="0" applyNumberFormat="1" applyFont="1" applyBorder="1" applyAlignment="1">
      <alignment horizontal="center" vertical="center"/>
    </xf>
    <xf numFmtId="210" fontId="1" fillId="0" borderId="4" xfId="0" applyNumberFormat="1" applyFont="1" applyBorder="1" applyAlignment="1">
      <alignment horizontal="center" vertical="center"/>
    </xf>
    <xf numFmtId="49" fontId="7" fillId="0" borderId="7" xfId="0" applyNumberFormat="1" applyFont="1" applyBorder="1" applyAlignment="1">
      <alignment horizontal="center" vertical="center" wrapText="1"/>
    </xf>
    <xf numFmtId="43" fontId="7" fillId="0" borderId="1" xfId="180" applyNumberFormat="1" applyFont="1" applyFill="1" applyBorder="1" applyAlignment="1">
      <alignment horizontal="right" vertical="center"/>
    </xf>
    <xf numFmtId="210" fontId="1" fillId="0" borderId="5" xfId="0" applyNumberFormat="1" applyFont="1" applyBorder="1" applyAlignment="1">
      <alignment horizontal="center" vertical="center"/>
    </xf>
    <xf numFmtId="210" fontId="1" fillId="0" borderId="6" xfId="0" applyNumberFormat="1" applyFont="1" applyBorder="1" applyAlignment="1">
      <alignment horizontal="center" vertical="center"/>
    </xf>
    <xf numFmtId="210" fontId="1" fillId="0" borderId="2" xfId="0" applyNumberFormat="1" applyFont="1" applyBorder="1" applyAlignment="1">
      <alignment horizontal="center" vertical="center"/>
    </xf>
    <xf numFmtId="210" fontId="1" fillId="0" borderId="9" xfId="0" applyNumberFormat="1" applyFont="1" applyBorder="1" applyAlignment="1">
      <alignment horizontal="center" vertical="center"/>
    </xf>
    <xf numFmtId="210" fontId="1" fillId="0" borderId="3" xfId="0" applyNumberFormat="1" applyFont="1" applyBorder="1" applyAlignment="1">
      <alignment horizontal="center" vertical="center"/>
    </xf>
    <xf numFmtId="210" fontId="1" fillId="0" borderId="1" xfId="0" applyNumberFormat="1" applyFont="1" applyBorder="1" applyAlignment="1">
      <alignment horizontal="center" vertical="center"/>
    </xf>
    <xf numFmtId="210" fontId="7" fillId="0" borderId="1" xfId="0" applyNumberFormat="1" applyFont="1" applyBorder="1" applyAlignment="1">
      <alignment horizontal="center" vertical="center"/>
    </xf>
    <xf numFmtId="49" fontId="7" fillId="0" borderId="0" xfId="0" applyNumberFormat="1" applyFont="1" applyAlignment="1">
      <alignment horizontal="center" vertical="center"/>
    </xf>
    <xf numFmtId="0" fontId="1" fillId="0" borderId="1" xfId="0" applyFont="1" applyBorder="1" applyAlignment="1">
      <alignment vertical="center" wrapText="1"/>
    </xf>
    <xf numFmtId="49" fontId="7" fillId="0" borderId="7" xfId="0" applyNumberFormat="1" applyFont="1" applyBorder="1" applyAlignment="1">
      <alignment horizontal="left" vertical="center"/>
    </xf>
    <xf numFmtId="0" fontId="7" fillId="0" borderId="0" xfId="180" applyFont="1" applyFill="1" applyAlignment="1">
      <alignment vertical="center"/>
    </xf>
    <xf numFmtId="49" fontId="1" fillId="0" borderId="7" xfId="0" applyNumberFormat="1" applyFont="1" applyBorder="1" applyAlignment="1">
      <alignment horizontal="left" vertical="center"/>
    </xf>
    <xf numFmtId="0" fontId="16" fillId="0" borderId="0" xfId="0" applyFont="1" applyAlignment="1">
      <alignment horizontal="left" vertical="center"/>
    </xf>
    <xf numFmtId="0" fontId="1" fillId="0" borderId="8" xfId="0" applyFont="1" applyBorder="1" applyAlignment="1">
      <alignmen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49" fontId="20" fillId="0" borderId="1" xfId="0" applyNumberFormat="1" applyFont="1" applyBorder="1" applyAlignment="1">
      <alignment horizontal="center" vertical="center"/>
    </xf>
    <xf numFmtId="0" fontId="20" fillId="0" borderId="1" xfId="0" applyFont="1" applyFill="1" applyBorder="1" applyAlignment="1">
      <alignment vertical="center"/>
    </xf>
    <xf numFmtId="49" fontId="7"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xf>
    <xf numFmtId="49" fontId="20" fillId="0" borderId="1" xfId="0" applyNumberFormat="1" applyFont="1" applyFill="1" applyBorder="1" applyAlignment="1">
      <alignment horizontal="center" vertical="center"/>
    </xf>
    <xf numFmtId="43" fontId="7" fillId="0" borderId="7" xfId="0" applyNumberFormat="1" applyFont="1" applyFill="1" applyBorder="1" applyAlignment="1">
      <alignment horizontal="right" vertical="center"/>
    </xf>
    <xf numFmtId="0" fontId="20" fillId="0" borderId="1" xfId="0" applyFont="1" applyBorder="1" applyAlignment="1">
      <alignment horizontal="center" vertical="center"/>
    </xf>
    <xf numFmtId="49" fontId="20"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32" fillId="0" borderId="0" xfId="0" applyFont="1" applyAlignment="1">
      <alignment vertical="center"/>
    </xf>
    <xf numFmtId="0" fontId="14" fillId="0" borderId="9" xfId="0" applyFont="1" applyBorder="1" applyAlignment="1">
      <alignment horizontal="center" vertical="center"/>
    </xf>
    <xf numFmtId="0" fontId="1" fillId="0" borderId="10" xfId="0" applyFont="1" applyBorder="1" applyAlignment="1">
      <alignment horizontal="center" vertical="center" wrapText="1"/>
    </xf>
    <xf numFmtId="210" fontId="9" fillId="3" borderId="2" xfId="0" applyNumberFormat="1" applyFont="1" applyFill="1" applyBorder="1" applyAlignment="1">
      <alignment horizontal="center" vertical="center" wrapText="1"/>
    </xf>
    <xf numFmtId="210" fontId="14" fillId="3" borderId="9" xfId="0" applyNumberFormat="1" applyFont="1" applyFill="1" applyBorder="1" applyAlignment="1">
      <alignment horizontal="center" vertical="center" wrapText="1"/>
    </xf>
    <xf numFmtId="210" fontId="14" fillId="3" borderId="1" xfId="0" applyNumberFormat="1" applyFont="1" applyFill="1" applyBorder="1" applyAlignment="1">
      <alignment horizontal="center" vertical="center" wrapText="1"/>
    </xf>
    <xf numFmtId="43" fontId="7" fillId="3" borderId="1" xfId="0" applyNumberFormat="1" applyFont="1" applyFill="1" applyBorder="1" applyAlignment="1">
      <alignment horizontal="right" vertical="center"/>
    </xf>
    <xf numFmtId="210" fontId="7" fillId="0" borderId="0" xfId="0" applyNumberFormat="1" applyFont="1" applyFill="1" applyAlignment="1">
      <alignment vertical="center"/>
    </xf>
    <xf numFmtId="0" fontId="14" fillId="0" borderId="3" xfId="0" applyFont="1" applyBorder="1" applyAlignment="1">
      <alignment horizontal="center" vertical="center"/>
    </xf>
    <xf numFmtId="210" fontId="1" fillId="3" borderId="1" xfId="0" applyNumberFormat="1" applyFont="1" applyFill="1" applyBorder="1" applyAlignment="1">
      <alignment horizontal="center" vertical="center" wrapText="1"/>
    </xf>
    <xf numFmtId="210" fontId="14" fillId="3"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43" fontId="14" fillId="0" borderId="1" xfId="0" applyNumberFormat="1" applyFont="1" applyBorder="1" applyAlignment="1">
      <alignment horizontal="center" vertical="center" wrapText="1"/>
    </xf>
    <xf numFmtId="43" fontId="9" fillId="0" borderId="2" xfId="0" applyNumberFormat="1" applyFont="1" applyBorder="1" applyAlignment="1">
      <alignment horizontal="center" vertical="center" wrapText="1"/>
    </xf>
    <xf numFmtId="210" fontId="7" fillId="3" borderId="1" xfId="0" applyNumberFormat="1" applyFont="1" applyFill="1" applyBorder="1" applyAlignment="1">
      <alignment horizontal="center" vertical="center" wrapText="1"/>
    </xf>
    <xf numFmtId="43" fontId="32" fillId="3" borderId="1" xfId="0" applyNumberFormat="1" applyFont="1" applyFill="1" applyBorder="1" applyAlignment="1">
      <alignment horizontal="right" vertical="center"/>
    </xf>
    <xf numFmtId="43" fontId="7" fillId="0" borderId="1" xfId="1" applyFont="1" applyBorder="1" applyAlignment="1">
      <alignment vertical="center"/>
    </xf>
    <xf numFmtId="43" fontId="7" fillId="0" borderId="1"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0" fontId="1" fillId="0" borderId="10" xfId="0" applyFont="1" applyBorder="1" applyAlignment="1">
      <alignment horizontal="center" vertical="center"/>
    </xf>
    <xf numFmtId="0" fontId="9" fillId="0" borderId="13" xfId="0" applyFont="1" applyBorder="1" applyAlignment="1">
      <alignment horizontal="center" vertical="center"/>
    </xf>
    <xf numFmtId="210" fontId="14" fillId="3"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1" fillId="0" borderId="12" xfId="0" applyFont="1" applyBorder="1" applyAlignment="1">
      <alignment horizontal="center" vertical="center"/>
    </xf>
    <xf numFmtId="210" fontId="14" fillId="3" borderId="2" xfId="0" applyNumberFormat="1" applyFont="1" applyFill="1" applyBorder="1" applyAlignment="1">
      <alignment horizontal="center" vertical="center"/>
    </xf>
    <xf numFmtId="0" fontId="9" fillId="0" borderId="7" xfId="0" applyFont="1" applyBorder="1" applyAlignment="1">
      <alignment horizontal="center" vertical="center"/>
    </xf>
    <xf numFmtId="43" fontId="14" fillId="0" borderId="1" xfId="0" applyNumberFormat="1" applyFont="1" applyBorder="1" applyAlignment="1">
      <alignment horizontal="center" vertical="center"/>
    </xf>
    <xf numFmtId="210" fontId="7" fillId="3" borderId="1"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210" fontId="7" fillId="3" borderId="2" xfId="0" applyNumberFormat="1" applyFont="1" applyFill="1" applyBorder="1" applyAlignment="1">
      <alignment horizontal="center" vertical="center"/>
    </xf>
    <xf numFmtId="43" fontId="7" fillId="0" borderId="3" xfId="0" applyNumberFormat="1" applyFont="1" applyBorder="1" applyAlignment="1">
      <alignment horizontal="center" vertical="center"/>
    </xf>
    <xf numFmtId="210" fontId="9" fillId="0" borderId="1" xfId="0" applyNumberFormat="1" applyFont="1" applyBorder="1" applyAlignment="1">
      <alignment horizontal="center" vertical="center"/>
    </xf>
    <xf numFmtId="43" fontId="7" fillId="0" borderId="1" xfId="0" applyNumberFormat="1" applyFont="1" applyBorder="1" applyAlignment="1" applyProtection="1">
      <alignment horizontal="right" vertical="center"/>
    </xf>
    <xf numFmtId="0" fontId="6"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8" fillId="0" borderId="0" xfId="0" applyFont="1" applyAlignment="1" applyProtection="1">
      <alignment horizontal="center" vertical="center" wrapText="1"/>
    </xf>
    <xf numFmtId="0" fontId="6" fillId="0" borderId="0" xfId="0" applyFont="1" applyAlignment="1" applyProtection="1">
      <alignment horizontal="center" vertical="center" wrapText="1"/>
    </xf>
    <xf numFmtId="207" fontId="7" fillId="0" borderId="0" xfId="0" applyNumberFormat="1" applyFont="1" applyAlignment="1" applyProtection="1">
      <alignment horizontal="center" vertical="center"/>
    </xf>
    <xf numFmtId="0" fontId="7" fillId="0" borderId="0" xfId="0" applyNumberFormat="1" applyFont="1" applyAlignment="1" applyProtection="1">
      <alignment horizontal="center" vertical="center"/>
    </xf>
    <xf numFmtId="207" fontId="7" fillId="0" borderId="0" xfId="0" applyNumberFormat="1" applyFont="1" applyAlignment="1" applyProtection="1">
      <alignment vertical="center"/>
    </xf>
    <xf numFmtId="0" fontId="1"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7" fillId="0" borderId="1" xfId="0" applyFont="1" applyBorder="1" applyAlignment="1" applyProtection="1">
      <alignment vertical="center"/>
    </xf>
    <xf numFmtId="0" fontId="7" fillId="0" borderId="1" xfId="0" applyFont="1" applyBorder="1" applyAlignment="1" applyProtection="1">
      <alignment horizontal="left" vertical="center"/>
    </xf>
    <xf numFmtId="0" fontId="7" fillId="0" borderId="1" xfId="0" applyFont="1" applyBorder="1" applyAlignment="1" applyProtection="1">
      <alignment horizontal="center" vertical="center"/>
    </xf>
    <xf numFmtId="0" fontId="1" fillId="0" borderId="1" xfId="0" applyFont="1" applyBorder="1" applyAlignment="1" applyProtection="1">
      <alignment horizontal="left"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208" fontId="7" fillId="0" borderId="0" xfId="0" applyNumberFormat="1" applyFont="1" applyAlignment="1" applyProtection="1">
      <alignment vertical="center"/>
    </xf>
    <xf numFmtId="0" fontId="1" fillId="0" borderId="0" xfId="0" applyFont="1" applyAlignment="1" applyProtection="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7"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17" fillId="0" borderId="2" xfId="0" applyFont="1" applyBorder="1" applyAlignment="1">
      <alignment horizontal="left" vertical="center"/>
    </xf>
    <xf numFmtId="43" fontId="7" fillId="0" borderId="3" xfId="0" applyNumberFormat="1" applyFont="1" applyBorder="1" applyAlignment="1">
      <alignment horizontal="right" vertical="center"/>
    </xf>
    <xf numFmtId="0" fontId="17" fillId="0" borderId="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0" xfId="0" applyFont="1" applyAlignment="1"/>
    <xf numFmtId="0" fontId="2" fillId="0" borderId="1" xfId="0" applyFont="1" applyBorder="1" applyAlignment="1">
      <alignment horizontal="center" vertical="center"/>
    </xf>
    <xf numFmtId="43" fontId="1" fillId="11" borderId="1" xfId="1" applyFont="1" applyFill="1" applyBorder="1" applyAlignment="1">
      <alignment horizontal="center" vertical="center"/>
    </xf>
    <xf numFmtId="0" fontId="33" fillId="0" borderId="1" xfId="6" applyFont="1" applyBorder="1" applyAlignment="1" applyProtection="1">
      <alignment horizontal="left" vertical="center"/>
    </xf>
    <xf numFmtId="43" fontId="10" fillId="0" borderId="1" xfId="0" applyNumberFormat="1" applyFont="1" applyFill="1" applyBorder="1" applyAlignment="1">
      <alignment horizontal="right" vertical="center"/>
    </xf>
    <xf numFmtId="43" fontId="7" fillId="11" borderId="1" xfId="1" applyFont="1" applyFill="1" applyBorder="1" applyAlignment="1">
      <alignment vertical="center"/>
    </xf>
    <xf numFmtId="0" fontId="2" fillId="0" borderId="1" xfId="6" applyFont="1" applyBorder="1" applyAlignment="1" applyProtection="1">
      <alignment horizontal="left" vertical="center" indent="1"/>
    </xf>
    <xf numFmtId="0" fontId="33" fillId="0" borderId="1" xfId="0" applyFont="1" applyBorder="1" applyAlignment="1">
      <alignment horizontal="left" vertical="center"/>
    </xf>
    <xf numFmtId="0" fontId="1" fillId="0" borderId="0" xfId="0" applyFont="1" applyAlignment="1"/>
    <xf numFmtId="0" fontId="34" fillId="0" borderId="0" xfId="0" applyFont="1" applyAlignment="1">
      <alignment vertical="center"/>
    </xf>
    <xf numFmtId="0" fontId="7" fillId="0" borderId="0" xfId="0" applyFont="1" applyFill="1" applyAlignment="1"/>
    <xf numFmtId="0" fontId="16" fillId="0" borderId="0" xfId="0" applyFont="1" applyAlignment="1">
      <alignment vertical="center"/>
    </xf>
    <xf numFmtId="0" fontId="2" fillId="0" borderId="1" xfId="6" applyFont="1" applyBorder="1" applyAlignment="1" applyProtection="1">
      <alignment horizontal="left" vertical="center"/>
    </xf>
    <xf numFmtId="0" fontId="17" fillId="0" borderId="1" xfId="6" applyFont="1" applyBorder="1" applyAlignment="1" applyProtection="1">
      <alignment horizontal="left" vertical="center" indent="1"/>
    </xf>
    <xf numFmtId="0" fontId="35" fillId="0" borderId="0" xfId="54" applyFont="1" applyAlignment="1">
      <alignment horizontal="center" vertical="center"/>
    </xf>
    <xf numFmtId="210" fontId="10" fillId="11" borderId="3" xfId="54" applyNumberFormat="1" applyFont="1" applyFill="1" applyBorder="1" applyAlignment="1">
      <alignment horizontal="right" vertical="center"/>
    </xf>
    <xf numFmtId="0" fontId="17" fillId="0" borderId="1" xfId="6" applyFont="1" applyBorder="1" applyAlignment="1" applyProtection="1">
      <alignment horizontal="left" vertical="center" indent="2"/>
    </xf>
    <xf numFmtId="0" fontId="2" fillId="0" borderId="1" xfId="6" applyFont="1" applyBorder="1" applyAlignment="1" applyProtection="1">
      <alignment horizontal="center" vertical="center"/>
    </xf>
    <xf numFmtId="0" fontId="36"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horizontal="right"/>
    </xf>
    <xf numFmtId="0" fontId="37" fillId="0" borderId="0" xfId="0" applyFont="1" applyFill="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207" fontId="36" fillId="0" borderId="0" xfId="0" applyNumberFormat="1" applyFont="1" applyFill="1" applyAlignment="1">
      <alignment horizontal="center" vertical="center"/>
    </xf>
    <xf numFmtId="207" fontId="36" fillId="0" borderId="0" xfId="0" applyNumberFormat="1" applyFont="1" applyFill="1" applyAlignment="1">
      <alignment vertical="center"/>
    </xf>
    <xf numFmtId="0" fontId="36" fillId="0" borderId="0" xfId="0" applyFont="1" applyFill="1" applyAlignment="1">
      <alignment horizontal="center" vertical="center"/>
    </xf>
    <xf numFmtId="0" fontId="11" fillId="0" borderId="0" xfId="0" applyFont="1" applyFill="1" applyAlignment="1">
      <alignment horizontal="right" vertical="center"/>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4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4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6" fillId="0" borderId="1" xfId="6" applyFont="1" applyFill="1" applyBorder="1" applyAlignment="1" applyProtection="1">
      <alignment vertical="center"/>
    </xf>
    <xf numFmtId="43" fontId="0" fillId="0" borderId="1" xfId="0" applyNumberFormat="1" applyFont="1" applyFill="1" applyBorder="1" applyAlignment="1">
      <alignment horizontal="right" vertical="center"/>
    </xf>
    <xf numFmtId="0" fontId="46" fillId="0" borderId="1" xfId="6" applyFont="1" applyFill="1" applyBorder="1" applyAlignment="1" applyProtection="1">
      <alignment horizontal="center" vertical="center"/>
    </xf>
    <xf numFmtId="43" fontId="37" fillId="0" borderId="1" xfId="0" applyNumberFormat="1" applyFont="1" applyFill="1" applyBorder="1" applyAlignment="1">
      <alignment horizontal="right" vertical="center"/>
    </xf>
    <xf numFmtId="0" fontId="38" fillId="0" borderId="0" xfId="0" applyFont="1" applyFill="1" applyAlignment="1">
      <alignment horizontal="center" vertical="center"/>
    </xf>
    <xf numFmtId="0" fontId="34" fillId="0" borderId="0" xfId="0" applyFont="1" applyFill="1" applyAlignment="1">
      <alignment vertical="center"/>
    </xf>
    <xf numFmtId="0" fontId="39" fillId="0" borderId="0" xfId="0" applyFont="1" applyFill="1" applyAlignment="1">
      <alignment horizontal="center" vertical="center"/>
    </xf>
    <xf numFmtId="43" fontId="39" fillId="0" borderId="0" xfId="1" applyFont="1" applyFill="1" applyAlignment="1">
      <alignment vertical="center"/>
    </xf>
    <xf numFmtId="0" fontId="39" fillId="0" borderId="0" xfId="1" applyNumberFormat="1" applyFont="1" applyFill="1" applyAlignment="1">
      <alignment vertical="center"/>
    </xf>
    <xf numFmtId="49" fontId="38" fillId="0" borderId="0" xfId="0" applyNumberFormat="1" applyFont="1" applyFill="1" applyAlignment="1">
      <alignment vertical="center"/>
    </xf>
    <xf numFmtId="43" fontId="38" fillId="0" borderId="0" xfId="0" applyNumberFormat="1" applyFont="1" applyFill="1" applyAlignment="1">
      <alignment vertical="center"/>
    </xf>
    <xf numFmtId="0" fontId="47" fillId="0" borderId="0" xfId="0" applyFont="1" applyFill="1" applyAlignment="1" applyProtection="1">
      <alignment vertical="center"/>
      <protection locked="0"/>
    </xf>
    <xf numFmtId="0" fontId="48" fillId="0" borderId="0" xfId="0" applyFont="1" applyFill="1" applyProtection="1">
      <protection locked="0"/>
    </xf>
    <xf numFmtId="0" fontId="49" fillId="0" borderId="0" xfId="0" applyFont="1" applyFill="1" applyProtection="1">
      <protection locked="0"/>
    </xf>
    <xf numFmtId="43" fontId="48" fillId="0" borderId="0" xfId="1" applyFont="1" applyFill="1" applyAlignment="1" applyProtection="1">
      <alignment horizontal="center" vertical="center"/>
      <protection locked="0"/>
    </xf>
    <xf numFmtId="43" fontId="20" fillId="0" borderId="0" xfId="1" applyFont="1" applyFill="1" applyProtection="1">
      <protection locked="0"/>
    </xf>
    <xf numFmtId="43" fontId="48" fillId="0" borderId="0" xfId="1" applyFont="1" applyFill="1" applyProtection="1">
      <protection locked="0"/>
    </xf>
    <xf numFmtId="215" fontId="49" fillId="0" borderId="0" xfId="51" applyNumberFormat="1" applyFont="1" applyFill="1" applyAlignment="1" applyProtection="1">
      <alignment vertical="center"/>
      <protection locked="0"/>
    </xf>
    <xf numFmtId="0" fontId="50" fillId="0" borderId="0" xfId="51" applyFont="1" applyFill="1" applyAlignment="1" applyProtection="1">
      <alignment horizontal="center"/>
      <protection locked="0"/>
    </xf>
    <xf numFmtId="0" fontId="50" fillId="0" borderId="0" xfId="51" applyFont="1" applyFill="1" applyProtection="1">
      <protection locked="0"/>
    </xf>
    <xf numFmtId="0" fontId="51" fillId="0" borderId="0" xfId="51" applyFont="1" applyFill="1" applyProtection="1">
      <protection locked="0"/>
    </xf>
    <xf numFmtId="0" fontId="20" fillId="0" borderId="0" xfId="51" applyFont="1" applyFill="1" applyProtection="1">
      <protection locked="0"/>
    </xf>
    <xf numFmtId="0" fontId="20" fillId="0" borderId="0" xfId="51" applyFont="1" applyFill="1" applyAlignment="1" applyProtection="1">
      <alignment horizontal="center"/>
      <protection locked="0"/>
    </xf>
    <xf numFmtId="0" fontId="47" fillId="0" borderId="0" xfId="0" applyFont="1" applyFill="1" applyBorder="1" applyAlignment="1" applyProtection="1">
      <alignment horizontal="centerContinuous" vertical="center"/>
    </xf>
    <xf numFmtId="216" fontId="52" fillId="0" borderId="0" xfId="51" applyNumberFormat="1" applyFont="1" applyFill="1" applyAlignment="1" applyProtection="1">
      <alignment horizontal="center"/>
      <protection locked="0"/>
    </xf>
    <xf numFmtId="0" fontId="20" fillId="0" borderId="0" xfId="0" applyFont="1" applyFill="1" applyBorder="1" applyAlignment="1" applyProtection="1">
      <alignment horizontal="centerContinuous"/>
    </xf>
    <xf numFmtId="0" fontId="50" fillId="0" borderId="0" xfId="0" applyFont="1" applyFill="1" applyBorder="1" applyAlignment="1" applyProtection="1">
      <alignment horizontal="center"/>
    </xf>
    <xf numFmtId="0" fontId="20" fillId="0" borderId="0" xfId="0" applyFont="1" applyFill="1" applyBorder="1" applyAlignment="1" applyProtection="1">
      <alignment horizontal="right"/>
    </xf>
    <xf numFmtId="0" fontId="20" fillId="0" borderId="0" xfId="0" applyFont="1" applyFill="1" applyBorder="1" applyAlignment="1" applyProtection="1">
      <alignment horizontal="left"/>
    </xf>
    <xf numFmtId="0" fontId="48" fillId="0" borderId="0" xfId="0" applyFont="1" applyFill="1" applyBorder="1" applyAlignment="1" applyProtection="1">
      <alignment horizontal="centerContinuous"/>
    </xf>
    <xf numFmtId="0" fontId="20" fillId="0" borderId="0" xfId="0" applyFont="1" applyFill="1" applyAlignment="1" applyProtection="1">
      <alignment horizontal="right"/>
      <protection locked="0"/>
    </xf>
    <xf numFmtId="43" fontId="48" fillId="0" borderId="14" xfId="1" applyFont="1" applyFill="1" applyBorder="1" applyAlignment="1" applyProtection="1">
      <alignment horizontal="center" vertical="center"/>
    </xf>
    <xf numFmtId="43" fontId="48" fillId="0" borderId="15" xfId="179" applyNumberFormat="1" applyFont="1" applyFill="1" applyBorder="1" applyAlignment="1">
      <alignment horizontal="center" vertical="center" wrapText="1"/>
    </xf>
    <xf numFmtId="43" fontId="48" fillId="0" borderId="15" xfId="1" applyFont="1" applyFill="1" applyBorder="1" applyAlignment="1" applyProtection="1">
      <alignment horizontal="center" vertical="center"/>
    </xf>
    <xf numFmtId="43" fontId="48" fillId="0" borderId="16" xfId="179" applyNumberFormat="1" applyFont="1" applyFill="1" applyBorder="1" applyAlignment="1">
      <alignment horizontal="center" vertical="center" wrapText="1"/>
    </xf>
    <xf numFmtId="43" fontId="48" fillId="0" borderId="3" xfId="1" applyFont="1" applyFill="1" applyBorder="1" applyAlignment="1" applyProtection="1">
      <alignment vertical="center"/>
    </xf>
    <xf numFmtId="43" fontId="20" fillId="0" borderId="1" xfId="1" applyNumberFormat="1" applyFont="1" applyFill="1" applyBorder="1" applyAlignment="1" applyProtection="1">
      <alignment horizontal="right" vertical="center"/>
    </xf>
    <xf numFmtId="43" fontId="48" fillId="0" borderId="1" xfId="1" applyFont="1" applyFill="1" applyBorder="1" applyAlignment="1">
      <alignment vertical="center"/>
    </xf>
    <xf numFmtId="43" fontId="20" fillId="0" borderId="2" xfId="1" applyNumberFormat="1" applyFont="1" applyFill="1" applyBorder="1" applyAlignment="1" applyProtection="1">
      <alignment horizontal="right" vertical="center"/>
    </xf>
    <xf numFmtId="43" fontId="20" fillId="0" borderId="3" xfId="1" applyFont="1" applyFill="1" applyBorder="1" applyAlignment="1" applyProtection="1">
      <alignment horizontal="left" vertical="center" indent="1"/>
      <protection locked="0"/>
    </xf>
    <xf numFmtId="43" fontId="53" fillId="0" borderId="1" xfId="1" applyNumberFormat="1" applyFont="1" applyFill="1" applyBorder="1" applyAlignment="1">
      <alignment horizontal="right" vertical="center"/>
    </xf>
    <xf numFmtId="43" fontId="20" fillId="0" borderId="1" xfId="1" applyFont="1" applyFill="1" applyBorder="1" applyAlignment="1" applyProtection="1">
      <alignment horizontal="left" vertical="center" indent="1"/>
      <protection locked="0"/>
    </xf>
    <xf numFmtId="43" fontId="53" fillId="0" borderId="2" xfId="1" applyNumberFormat="1" applyFont="1" applyFill="1" applyBorder="1" applyAlignment="1">
      <alignment horizontal="right" vertical="center"/>
    </xf>
    <xf numFmtId="43" fontId="20" fillId="0" borderId="3" xfId="1" applyFont="1" applyFill="1" applyBorder="1" applyAlignment="1">
      <alignment horizontal="left" vertical="center" indent="1"/>
    </xf>
    <xf numFmtId="43" fontId="20" fillId="0" borderId="1" xfId="1" applyNumberFormat="1" applyFont="1" applyFill="1" applyBorder="1" applyAlignment="1" applyProtection="1">
      <alignment vertical="center"/>
    </xf>
    <xf numFmtId="43" fontId="48" fillId="0" borderId="3" xfId="1" applyFont="1" applyFill="1" applyBorder="1" applyAlignment="1">
      <alignment horizontal="center" vertical="center"/>
    </xf>
    <xf numFmtId="43" fontId="48" fillId="0" borderId="1" xfId="1" applyNumberFormat="1" applyFont="1" applyFill="1" applyBorder="1" applyAlignment="1" applyProtection="1">
      <alignment horizontal="right" vertical="center"/>
    </xf>
    <xf numFmtId="43" fontId="20" fillId="0" borderId="2" xfId="1" applyNumberFormat="1" applyFont="1" applyFill="1" applyBorder="1" applyAlignment="1">
      <alignment vertical="center"/>
    </xf>
    <xf numFmtId="43" fontId="48" fillId="0" borderId="1" xfId="1" applyFont="1" applyFill="1" applyBorder="1" applyAlignment="1">
      <alignment horizontal="center" vertical="center"/>
    </xf>
    <xf numFmtId="43" fontId="48" fillId="0" borderId="2" xfId="1" applyNumberFormat="1" applyFont="1" applyFill="1" applyBorder="1" applyAlignment="1" applyProtection="1">
      <alignment horizontal="right" vertical="center"/>
    </xf>
    <xf numFmtId="43" fontId="20" fillId="0" borderId="2" xfId="1" applyNumberFormat="1" applyFont="1" applyFill="1" applyBorder="1" applyAlignment="1" applyProtection="1">
      <alignment vertical="center"/>
    </xf>
    <xf numFmtId="43" fontId="20" fillId="0" borderId="1" xfId="1" applyNumberFormat="1" applyFont="1" applyFill="1" applyBorder="1" applyAlignment="1" applyProtection="1">
      <alignment vertical="center" wrapText="1"/>
    </xf>
    <xf numFmtId="43" fontId="20" fillId="0" borderId="2" xfId="1" applyNumberFormat="1" applyFont="1" applyFill="1" applyBorder="1" applyProtection="1">
      <protection locked="0"/>
    </xf>
    <xf numFmtId="43" fontId="48" fillId="0" borderId="1" xfId="1" applyFont="1" applyFill="1" applyBorder="1" applyProtection="1">
      <protection locked="0"/>
    </xf>
    <xf numFmtId="43" fontId="48" fillId="0" borderId="2" xfId="1" applyNumberFormat="1" applyFont="1" applyFill="1" applyBorder="1" applyProtection="1">
      <protection locked="0"/>
    </xf>
    <xf numFmtId="43" fontId="48" fillId="0" borderId="17" xfId="1" applyFont="1" applyFill="1" applyBorder="1" applyAlignment="1" applyProtection="1">
      <alignment horizontal="center" vertical="center"/>
    </xf>
    <xf numFmtId="43" fontId="48" fillId="0" borderId="18" xfId="1" applyNumberFormat="1" applyFont="1" applyFill="1" applyBorder="1" applyAlignment="1" applyProtection="1">
      <alignment horizontal="right" vertical="center"/>
    </xf>
    <xf numFmtId="43" fontId="48" fillId="0" borderId="18" xfId="1" applyFont="1" applyFill="1" applyBorder="1" applyAlignment="1">
      <alignment horizontal="center" vertical="center"/>
    </xf>
    <xf numFmtId="43" fontId="48" fillId="0" borderId="19" xfId="1" applyNumberFormat="1" applyFont="1" applyFill="1" applyBorder="1" applyAlignment="1" applyProtection="1">
      <alignment horizontal="right" vertical="center"/>
    </xf>
    <xf numFmtId="0" fontId="54" fillId="0" borderId="0" xfId="0" applyFont="1" applyFill="1" applyBorder="1" applyAlignment="1" applyProtection="1">
      <alignment horizontal="left" vertical="center"/>
      <protection locked="0"/>
    </xf>
    <xf numFmtId="0" fontId="50" fillId="0" borderId="0" xfId="0" applyFont="1" applyFill="1" applyAlignment="1" applyProtection="1">
      <alignment vertical="center"/>
      <protection locked="0"/>
    </xf>
    <xf numFmtId="215" fontId="52" fillId="0" borderId="0" xfId="51" applyNumberFormat="1" applyFont="1" applyFill="1" applyAlignment="1" applyProtection="1">
      <alignment horizontal="center" vertical="center"/>
      <protection locked="0"/>
    </xf>
    <xf numFmtId="0" fontId="52" fillId="0" borderId="0" xfId="51" applyFont="1" applyFill="1" applyAlignment="1" applyProtection="1">
      <alignment horizontal="center"/>
      <protection locked="0"/>
    </xf>
    <xf numFmtId="216" fontId="50" fillId="0" borderId="0" xfId="51" applyNumberFormat="1" applyFont="1" applyFill="1" applyAlignment="1" applyProtection="1">
      <alignment horizontal="center"/>
      <protection locked="0"/>
    </xf>
    <xf numFmtId="0" fontId="20" fillId="0" borderId="0" xfId="51" applyFont="1" applyFill="1" applyBorder="1" applyProtection="1"/>
    <xf numFmtId="215" fontId="51" fillId="0" borderId="0" xfId="51" applyNumberFormat="1" applyFont="1" applyFill="1" applyBorder="1" applyAlignment="1" applyProtection="1">
      <alignment horizontal="right"/>
      <protection locked="0"/>
    </xf>
    <xf numFmtId="0" fontId="20" fillId="0" borderId="0" xfId="51" applyFont="1" applyFill="1" applyBorder="1" applyAlignment="1" applyProtection="1">
      <alignment horizontal="center"/>
    </xf>
    <xf numFmtId="41" fontId="51" fillId="0" borderId="0" xfId="193" applyFont="1" applyFill="1" applyBorder="1" applyAlignment="1" applyProtection="1">
      <alignment horizontal="right"/>
    </xf>
    <xf numFmtId="0" fontId="51" fillId="0" borderId="0" xfId="51" applyFont="1" applyFill="1" applyAlignment="1" applyProtection="1">
      <alignment horizontal="center"/>
      <protection locked="0"/>
    </xf>
    <xf numFmtId="0" fontId="55" fillId="0" borderId="0" xfId="51" applyFont="1" applyFill="1" applyBorder="1" applyProtection="1"/>
    <xf numFmtId="41" fontId="56" fillId="0" borderId="0" xfId="193" applyFont="1" applyFill="1" applyBorder="1" applyAlignment="1" applyProtection="1">
      <alignment horizontal="right"/>
      <protection locked="0"/>
    </xf>
    <xf numFmtId="215" fontId="51" fillId="0" borderId="0" xfId="51" applyNumberFormat="1" applyFont="1" applyFill="1" applyBorder="1" applyAlignment="1" applyProtection="1">
      <alignment horizontal="right"/>
    </xf>
    <xf numFmtId="215" fontId="51" fillId="0" borderId="0" xfId="195" applyNumberFormat="1" applyFont="1" applyFill="1" applyBorder="1" applyAlignment="1" applyProtection="1">
      <alignment horizontal="right"/>
      <protection locked="0"/>
    </xf>
    <xf numFmtId="211" fontId="51" fillId="0" borderId="0" xfId="3" applyNumberFormat="1" applyFont="1" applyFill="1" applyBorder="1" applyAlignment="1" applyProtection="1">
      <alignment horizontal="right"/>
    </xf>
    <xf numFmtId="215" fontId="51" fillId="0" borderId="0" xfId="195" applyNumberFormat="1" applyFont="1" applyFill="1" applyBorder="1" applyAlignment="1" applyProtection="1">
      <alignment horizontal="right"/>
    </xf>
    <xf numFmtId="194" fontId="56" fillId="0" borderId="0" xfId="3" applyNumberFormat="1" applyFont="1" applyFill="1" applyBorder="1" applyAlignment="1" applyProtection="1">
      <alignment horizontal="right"/>
    </xf>
    <xf numFmtId="194" fontId="51" fillId="0" borderId="0" xfId="3" applyNumberFormat="1" applyFont="1" applyFill="1" applyBorder="1" applyAlignment="1" applyProtection="1">
      <alignment horizontal="right"/>
    </xf>
    <xf numFmtId="41" fontId="56" fillId="0" borderId="0" xfId="193" applyFont="1" applyFill="1" applyBorder="1" applyAlignment="1" applyProtection="1">
      <alignment horizontal="right"/>
    </xf>
    <xf numFmtId="0" fontId="20" fillId="0" borderId="0" xfId="51" applyFont="1" applyFill="1" applyBorder="1" applyProtection="1">
      <protection locked="0"/>
    </xf>
    <xf numFmtId="0" fontId="51" fillId="0" borderId="0" xfId="51" applyFont="1" applyFill="1" applyBorder="1" applyProtection="1">
      <protection locked="0"/>
    </xf>
    <xf numFmtId="0" fontId="57" fillId="0" borderId="0" xfId="0" applyFont="1" applyProtection="1"/>
    <xf numFmtId="0" fontId="0" fillId="0" borderId="0" xfId="0" applyFont="1" applyProtection="1"/>
    <xf numFmtId="0" fontId="58" fillId="0" borderId="0" xfId="182" applyFont="1" applyFill="1" applyAlignment="1" applyProtection="1">
      <alignment horizontal="centerContinuous"/>
    </xf>
    <xf numFmtId="0" fontId="59" fillId="0" borderId="0" xfId="182" applyFont="1" applyFill="1" applyAlignment="1" applyProtection="1">
      <alignment horizontal="centerContinuous"/>
    </xf>
    <xf numFmtId="0" fontId="60" fillId="0" borderId="0" xfId="182" applyFont="1" applyFill="1" applyBorder="1" applyAlignment="1" applyProtection="1">
      <alignment horizontal="centerContinuous"/>
    </xf>
    <xf numFmtId="0" fontId="61" fillId="0" borderId="20" xfId="6" applyNumberFormat="1" applyFont="1" applyFill="1" applyBorder="1" applyAlignment="1" applyProtection="1">
      <alignment shrinkToFit="1"/>
      <protection locked="0"/>
    </xf>
    <xf numFmtId="0" fontId="62" fillId="0" borderId="20" xfId="182" applyFont="1" applyFill="1" applyBorder="1" applyProtection="1">
      <protection locked="0"/>
    </xf>
    <xf numFmtId="0" fontId="62" fillId="0" borderId="20" xfId="182" applyFont="1" applyFill="1" applyBorder="1" applyProtection="1"/>
    <xf numFmtId="0" fontId="37" fillId="0" borderId="0" xfId="182" applyFont="1" applyFill="1" applyBorder="1" applyAlignment="1" applyProtection="1">
      <alignment horizontal="right"/>
    </xf>
    <xf numFmtId="0" fontId="60" fillId="0" borderId="0" xfId="182" applyFont="1" applyFill="1" applyBorder="1" applyProtection="1"/>
    <xf numFmtId="0" fontId="0" fillId="0" borderId="0" xfId="182" applyFont="1" applyFill="1" applyBorder="1" applyProtection="1"/>
    <xf numFmtId="0" fontId="26" fillId="0" borderId="0" xfId="0" applyFont="1" applyProtection="1"/>
    <xf numFmtId="49" fontId="0" fillId="0" borderId="0" xfId="1" applyNumberFormat="1" applyFont="1" applyAlignment="1" applyProtection="1">
      <alignment horizontal="centerContinuous" vertical="center"/>
    </xf>
    <xf numFmtId="0" fontId="63" fillId="0" borderId="0" xfId="182" applyNumberFormat="1" applyFont="1" applyFill="1" applyBorder="1" applyAlignment="1" applyProtection="1">
      <alignment horizontal="right"/>
    </xf>
    <xf numFmtId="0" fontId="63" fillId="0" borderId="0" xfId="182" applyFont="1" applyFill="1" applyBorder="1" applyProtection="1"/>
    <xf numFmtId="0" fontId="64" fillId="0" borderId="0" xfId="182" applyFont="1" applyFill="1" applyProtection="1"/>
    <xf numFmtId="0" fontId="64" fillId="0" borderId="0" xfId="182" applyFont="1" applyFill="1" applyBorder="1" applyProtection="1"/>
    <xf numFmtId="0" fontId="65" fillId="0" borderId="0" xfId="182" applyFont="1" applyFill="1" applyBorder="1" applyProtection="1"/>
    <xf numFmtId="0" fontId="66" fillId="0" borderId="0" xfId="182" applyFont="1" applyFill="1" applyBorder="1" applyProtection="1"/>
    <xf numFmtId="0" fontId="67" fillId="0" borderId="0" xfId="182" applyFont="1" applyFill="1" applyBorder="1" applyProtection="1"/>
    <xf numFmtId="0" fontId="62" fillId="0" borderId="0" xfId="182" applyFont="1" applyFill="1" applyBorder="1" applyAlignment="1" applyProtection="1">
      <alignment vertical="top"/>
    </xf>
    <xf numFmtId="0" fontId="68" fillId="0" borderId="0" xfId="182" applyFont="1" applyFill="1" applyBorder="1" applyAlignment="1" applyProtection="1">
      <alignment vertical="top"/>
    </xf>
    <xf numFmtId="0" fontId="69" fillId="0" borderId="0" xfId="182" applyFont="1" applyFill="1" applyBorder="1" applyAlignment="1" applyProtection="1">
      <alignment vertical="top"/>
    </xf>
    <xf numFmtId="0" fontId="62" fillId="0" borderId="0" xfId="182" applyFont="1" applyFill="1" applyAlignment="1" applyProtection="1">
      <alignment vertical="top"/>
    </xf>
    <xf numFmtId="0" fontId="68" fillId="0" borderId="9" xfId="182" applyFont="1" applyFill="1" applyBorder="1" applyAlignment="1" applyProtection="1">
      <alignment vertical="top"/>
    </xf>
    <xf numFmtId="0" fontId="69" fillId="0" borderId="9" xfId="182" applyFont="1" applyFill="1" applyBorder="1" applyAlignment="1" applyProtection="1">
      <alignment vertical="top"/>
    </xf>
    <xf numFmtId="0" fontId="70" fillId="0" borderId="9" xfId="182" applyFont="1" applyFill="1" applyBorder="1" applyAlignment="1" applyProtection="1">
      <alignment vertical="top"/>
    </xf>
    <xf numFmtId="0" fontId="62" fillId="0" borderId="9" xfId="182" applyFont="1" applyFill="1" applyBorder="1" applyAlignment="1" applyProtection="1">
      <alignment vertical="top"/>
    </xf>
    <xf numFmtId="0" fontId="0" fillId="0" borderId="21" xfId="0" applyFont="1" applyBorder="1" applyProtection="1"/>
    <xf numFmtId="0" fontId="0" fillId="0" borderId="0" xfId="0" applyBorder="1"/>
    <xf numFmtId="49" fontId="71" fillId="0" borderId="0" xfId="1" applyNumberFormat="1" applyFont="1" applyBorder="1" applyAlignment="1">
      <alignment horizontal="centerContinuous" vertical="center"/>
    </xf>
    <xf numFmtId="49" fontId="70" fillId="0" borderId="0" xfId="182" applyNumberFormat="1" applyFont="1" applyBorder="1" applyAlignment="1">
      <alignment horizontal="centerContinuous" vertical="center"/>
    </xf>
    <xf numFmtId="49" fontId="70" fillId="0" borderId="0" xfId="1" applyNumberFormat="1" applyFont="1" applyBorder="1" applyAlignment="1">
      <alignment horizontal="centerContinuous" vertical="center"/>
    </xf>
    <xf numFmtId="49" fontId="1" fillId="0" borderId="0" xfId="1" applyNumberFormat="1" applyFont="1" applyBorder="1" applyAlignment="1">
      <alignment vertical="center"/>
    </xf>
    <xf numFmtId="49" fontId="61" fillId="0" borderId="0" xfId="6" applyNumberFormat="1" applyFont="1" applyBorder="1" applyAlignment="1" applyProtection="1">
      <alignment vertical="top"/>
    </xf>
    <xf numFmtId="49" fontId="1" fillId="0" borderId="0" xfId="182" applyNumberFormat="1" applyFont="1" applyBorder="1" applyAlignment="1">
      <alignment vertical="center"/>
    </xf>
    <xf numFmtId="49" fontId="1" fillId="0" borderId="0" xfId="182" applyNumberFormat="1" applyFont="1" applyBorder="1" applyAlignment="1">
      <alignment horizontal="center" vertical="center"/>
    </xf>
    <xf numFmtId="49" fontId="1" fillId="0" borderId="0" xfId="1" applyNumberFormat="1" applyFont="1" applyBorder="1" applyAlignment="1">
      <alignment vertical="top"/>
    </xf>
    <xf numFmtId="49" fontId="1" fillId="0" borderId="0" xfId="182" applyNumberFormat="1" applyFont="1" applyBorder="1" applyAlignment="1">
      <alignment vertical="top"/>
    </xf>
    <xf numFmtId="49" fontId="1" fillId="0" borderId="0" xfId="182" applyNumberFormat="1" applyFont="1" applyBorder="1" applyAlignment="1">
      <alignment horizontal="center" vertical="top"/>
    </xf>
    <xf numFmtId="49" fontId="1" fillId="0" borderId="0" xfId="1" applyNumberFormat="1" applyFont="1" applyBorder="1" applyAlignment="1">
      <alignment horizontal="left" vertical="center"/>
    </xf>
    <xf numFmtId="49" fontId="61" fillId="0" borderId="0" xfId="6" applyNumberFormat="1" applyFont="1" applyBorder="1" applyAlignment="1" applyProtection="1">
      <alignment horizontal="left" vertical="center"/>
    </xf>
    <xf numFmtId="49" fontId="61" fillId="0" borderId="0" xfId="6" applyNumberFormat="1" applyFont="1" applyBorder="1" applyAlignment="1" applyProtection="1">
      <alignment horizontal="left" vertical="top"/>
    </xf>
    <xf numFmtId="49" fontId="61" fillId="0" borderId="0" xfId="6" applyNumberFormat="1" applyFont="1" applyBorder="1" applyAlignment="1" applyProtection="1">
      <alignment vertical="center"/>
    </xf>
    <xf numFmtId="49" fontId="1" fillId="0" borderId="0" xfId="182" applyNumberFormat="1" applyFont="1" applyBorder="1" applyAlignment="1">
      <alignment horizontal="left" vertical="center"/>
    </xf>
    <xf numFmtId="49" fontId="72" fillId="0" borderId="0" xfId="6" applyNumberFormat="1" applyFont="1" applyBorder="1" applyAlignment="1" applyProtection="1">
      <alignment vertical="center"/>
    </xf>
    <xf numFmtId="49" fontId="73" fillId="0" borderId="0" xfId="182" applyNumberFormat="1" applyFont="1" applyBorder="1" applyAlignment="1">
      <alignment vertical="center"/>
    </xf>
    <xf numFmtId="49" fontId="73" fillId="0" borderId="0" xfId="1" applyNumberFormat="1" applyFont="1" applyBorder="1" applyAlignment="1">
      <alignment vertical="center"/>
    </xf>
    <xf numFmtId="49" fontId="74" fillId="0" borderId="0" xfId="182" applyNumberFormat="1" applyFont="1" applyBorder="1" applyAlignment="1">
      <alignment horizontal="centerContinuous" vertical="center"/>
    </xf>
    <xf numFmtId="49" fontId="73" fillId="0" borderId="0" xfId="182" applyNumberFormat="1" applyFont="1" applyBorder="1" applyAlignment="1">
      <alignment vertical="top"/>
    </xf>
    <xf numFmtId="7" fontId="73" fillId="0" borderId="0" xfId="182" applyNumberFormat="1" applyFont="1" applyBorder="1" applyAlignment="1">
      <alignment vertical="center"/>
    </xf>
  </cellXfs>
  <cellStyles count="2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ny_Arkusz1" xfId="49"/>
    <cellStyle name="args.style" xfId="50"/>
    <cellStyle name="常规_Sailing Model-HK" xfId="51"/>
    <cellStyle name="Œ…‹æØ‚è_Region Orders (2)" xfId="52"/>
    <cellStyle name="Entered" xfId="53"/>
    <cellStyle name="_ET_STYLE_NoName_00_" xfId="54"/>
    <cellStyle name="一般_NEGS" xfId="55"/>
    <cellStyle name="_long term loan - others 300504_(中企华)审计评估联合申报明细表.V1" xfId="56"/>
    <cellStyle name="??_0N-HANDLING " xfId="57"/>
    <cellStyle name="霓付 [0]_97MBO" xfId="58"/>
    <cellStyle name="@_text" xfId="59"/>
    <cellStyle name="_KPMG original version_(中企华)审计评估联合申报明细表.V1" xfId="60"/>
    <cellStyle name="_long term loan - others 300504" xfId="61"/>
    <cellStyle name="PSChar" xfId="62"/>
    <cellStyle name="_Part III.200406.Loan and Liabilities details.(Site Name)_Shenhua PBC package 050530" xfId="63"/>
    <cellStyle name="0,0&#13;&#10;NA&#13;&#10;" xfId="64"/>
    <cellStyle name="千位_ 应交税金审定表" xfId="65"/>
    <cellStyle name="_long term loan - others 300504_KPMG original version_附件1：审计评估联合申报明细表" xfId="66"/>
    <cellStyle name="_long term loan - others 300504_KPMG original version_(中企华)审计评估联合申报明细表.V1" xfId="67"/>
    <cellStyle name="_KPMG original version_附件1：审计评估联合申报明细表" xfId="68"/>
    <cellStyle name="??" xfId="69"/>
    <cellStyle name="?? [0]" xfId="70"/>
    <cellStyle name="_CBRE明细表" xfId="71"/>
    <cellStyle name="_(中企华)审计评估联合申报明细表.V1" xfId="72"/>
    <cellStyle name="_KPMG original version" xfId="73"/>
    <cellStyle name="_long term loan - others 300504_KPMG original version" xfId="74"/>
    <cellStyle name="_long term loan - others 300504_Shenhua PBC package 050530" xfId="75"/>
    <cellStyle name="常规_评估明细表（申报）" xfId="76"/>
    <cellStyle name="_long term loan - others 300504_Shenhua PBC package 050530_(中企华)审计评估联合申报明细表.V1" xfId="77"/>
    <cellStyle name="_long term loan - others 300504_Shenhua PBC package 050530_附件1：审计评估联合申报明细表" xfId="78"/>
    <cellStyle name="{Thousand}" xfId="79"/>
    <cellStyle name="_long term loan - others 300504_附件1：审计评估联合申报明细表" xfId="80"/>
    <cellStyle name="_long term loan - others 300504_审计调查表.V3" xfId="81"/>
    <cellStyle name="_Part III.200406.Loan and Liabilities details.(Site Name)" xfId="82"/>
    <cellStyle name="_Part III.200406.Loan and Liabilities details.(Site Name)_(中企华)审计评估联合申报明细表.V1" xfId="83"/>
    <cellStyle name="_Part III.200406.Loan and Liabilities details.(Site Name)_KPMG original version" xfId="84"/>
    <cellStyle name="_Part III.200406.Loan and Liabilities details.(Site Name)_KPMG original version_(中企华)审计评估联合申报明细表.V1" xfId="85"/>
    <cellStyle name="_Part III.200406.Loan and Liabilities details.(Site Name)_KPMG original version_附件1：审计评估联合申报明细表" xfId="86"/>
    <cellStyle name="_Part III.200406.Loan and Liabilities details.(Site Name)_Shenhua PBC package 050530_(中企华)审计评估联合申报明细表.V1" xfId="87"/>
    <cellStyle name="_Part III.200406.Loan and Liabilities details.(Site Name)_Shenhua PBC package 050530_附件1：审计评估联合申报明细表" xfId="88"/>
    <cellStyle name="entry box" xfId="89"/>
    <cellStyle name="_Part III.200406.Loan and Liabilities details.(Site Name)_附件1：审计评估联合申报明细表" xfId="90"/>
    <cellStyle name="_Part III.200406.Loan and Liabilities details.(Site Name)_审计调查表.V3" xfId="91"/>
    <cellStyle name="_Shenhua PBC package 050530" xfId="92"/>
    <cellStyle name="_Shenhua PBC package 050530_(中企华)审计评估联合申报明细表.V1" xfId="93"/>
    <cellStyle name="_Shenhua PBC package 050530_附件1：审计评估联合申报明细表" xfId="94"/>
    <cellStyle name="_房屋建筑评估申报表" xfId="95"/>
    <cellStyle name="_附件1：审计评估联合申报明细表" xfId="96"/>
    <cellStyle name="_审计调查表.V3" xfId="97"/>
    <cellStyle name="_文函专递0211-施工企业调查表（附件）" xfId="98"/>
    <cellStyle name="{Comma [0]}" xfId="99"/>
    <cellStyle name="{Comma}" xfId="100"/>
    <cellStyle name="{Date}" xfId="101"/>
    <cellStyle name="{Month}" xfId="102"/>
    <cellStyle name="{Thousand [0]}" xfId="103"/>
    <cellStyle name="per.style" xfId="104"/>
    <cellStyle name="钎霖_laroux" xfId="105"/>
    <cellStyle name="{Percent}" xfId="106"/>
    <cellStyle name="{Z'0000(1 dec)}" xfId="107"/>
    <cellStyle name="{Z'0000(4 dec)}" xfId="108"/>
    <cellStyle name="Calc Currency (0)" xfId="109"/>
    <cellStyle name="category" xfId="110"/>
    <cellStyle name="Comma  - Style3" xfId="111"/>
    <cellStyle name="ColLevel_1" xfId="112"/>
    <cellStyle name="Lines Fill" xfId="113"/>
    <cellStyle name="常规 2" xfId="114"/>
    <cellStyle name="Column Headings" xfId="115"/>
    <cellStyle name="Column$Headings" xfId="116"/>
    <cellStyle name="Model" xfId="117"/>
    <cellStyle name="Column_Title" xfId="118"/>
    <cellStyle name="Grey" xfId="119"/>
    <cellStyle name="Comma  - Style1" xfId="120"/>
    <cellStyle name="Comma  - Style2" xfId="121"/>
    <cellStyle name="Milliers_!!!GO" xfId="122"/>
    <cellStyle name="Comma  - Style4" xfId="123"/>
    <cellStyle name="Comma  - Style5" xfId="124"/>
    <cellStyle name="Comma  - Style6" xfId="125"/>
    <cellStyle name="Comma  - Style7" xfId="126"/>
    <cellStyle name="Comma  - Style8" xfId="127"/>
    <cellStyle name="Comma [0]_laroux" xfId="128"/>
    <cellStyle name="Comma_02(2003.12.31 PBC package.040304)" xfId="129"/>
    <cellStyle name="comma-d" xfId="130"/>
    <cellStyle name="Copied" xfId="131"/>
    <cellStyle name="COST1" xfId="132"/>
    <cellStyle name="Currency [0]_353HHC" xfId="133"/>
    <cellStyle name="Monétaire_!!!GO" xfId="134"/>
    <cellStyle name="Currency_353HHC" xfId="135"/>
    <cellStyle name="Date" xfId="136"/>
    <cellStyle name="Euro" xfId="137"/>
    <cellStyle name="e鯪9Y_x000B_" xfId="138"/>
    <cellStyle name="Normal - Style1" xfId="139"/>
    <cellStyle name="Format Number Column" xfId="140"/>
    <cellStyle name="gcd" xfId="141"/>
    <cellStyle name="HEADER" xfId="142"/>
    <cellStyle name="千分位_ 白土" xfId="143"/>
    <cellStyle name="Header1" xfId="144"/>
    <cellStyle name="常规_评估空白套表1" xfId="145"/>
    <cellStyle name="Header2" xfId="146"/>
    <cellStyle name="Input [yellow]" xfId="147"/>
    <cellStyle name="千位分隔 2 4" xfId="148"/>
    <cellStyle name="Input Cells" xfId="149"/>
    <cellStyle name="InputArea" xfId="150"/>
    <cellStyle name="KPMG Heading 1" xfId="151"/>
    <cellStyle name="KPMG Heading 2" xfId="152"/>
    <cellStyle name="KPMG Heading 3" xfId="153"/>
    <cellStyle name="KPMG Heading 4" xfId="154"/>
    <cellStyle name="KPMG Normal" xfId="155"/>
    <cellStyle name="KPMG Normal Text" xfId="156"/>
    <cellStyle name="Linked Cells" xfId="157"/>
    <cellStyle name="Milliers [0]_!!!GO" xfId="158"/>
    <cellStyle name="Monétaire [0]_!!!GO" xfId="159"/>
    <cellStyle name="常规 4" xfId="160"/>
    <cellStyle name="New Times Roman" xfId="161"/>
    <cellStyle name="no dec" xfId="162"/>
    <cellStyle name="Normal_0105第二套审计报表定稿" xfId="163"/>
    <cellStyle name="Œ…‹æØ‚è [0.00]_Region Orders (2)" xfId="164"/>
    <cellStyle name="Percent [2]" xfId="165"/>
    <cellStyle name="Percent_PICC package Sept2002 (V120021005)1" xfId="166"/>
    <cellStyle name="Prefilled" xfId="167"/>
    <cellStyle name="pricing" xfId="168"/>
    <cellStyle name="RevList" xfId="169"/>
    <cellStyle name="RowLevel_1" xfId="170"/>
    <cellStyle name="Sheet Head" xfId="171"/>
    <cellStyle name="style" xfId="172"/>
    <cellStyle name="style1" xfId="173"/>
    <cellStyle name="style2" xfId="174"/>
    <cellStyle name="subhead" xfId="175"/>
    <cellStyle name="Subtotal" xfId="176"/>
    <cellStyle name="常规 5" xfId="177"/>
    <cellStyle name="常规_白矿测算表" xfId="178"/>
    <cellStyle name="常规_报表格式" xfId="179"/>
    <cellStyle name="常规_存货" xfId="180"/>
    <cellStyle name="常规_龙东井巷评估表" xfId="181"/>
    <cellStyle name="常规_评估明细表太原12-11" xfId="182"/>
    <cellStyle name="常规_中航油评估明细表" xfId="183"/>
    <cellStyle name="常规_中评协(2008)218号" xfId="184"/>
    <cellStyle name="分级显示行_1_4附件二凯旋评估表" xfId="185"/>
    <cellStyle name="公司标准表" xfId="186"/>
    <cellStyle name="霓付_97MBO" xfId="187"/>
    <cellStyle name="烹拳 [0]_97MBO" xfId="188"/>
    <cellStyle name="烹拳_97MBO" xfId="189"/>
    <cellStyle name="普通_ 白土" xfId="190"/>
    <cellStyle name="千分位[0]_ 白土" xfId="191"/>
    <cellStyle name="千位[0]_ 应交税金审定表" xfId="192"/>
    <cellStyle name="千位分隔[0]_Sailing Model-HK" xfId="193"/>
    <cellStyle name="千位分隔[0]_标准表" xfId="194"/>
    <cellStyle name="千位分隔_Sailing Model-HK" xfId="195"/>
    <cellStyle name="资产" xfId="196"/>
    <cellStyle name="콤마 [0]_BOILER-CO1" xfId="197"/>
    <cellStyle name="콤마_BOILER-CO1" xfId="198"/>
    <cellStyle name="통화 [0]_BOILER-CO1" xfId="199"/>
    <cellStyle name="통화_BOILER-CO1" xfId="200"/>
    <cellStyle name="표준_0N-HANDLING " xfId="201"/>
  </cellStyles>
  <dxfs count="2">
    <dxf>
      <font>
        <b val="0"/>
        <i val="0"/>
        <strike val="0"/>
        <u val="none"/>
        <sz val="12"/>
        <color rgb="FFFF0000"/>
      </font>
    </dxf>
    <dxf>
      <fill>
        <patternFill patternType="solid">
          <bgColor rgb="FFFF9900"/>
        </patternFill>
      </fill>
    </dxf>
  </dxfs>
  <tableStyles count="0" defaultTableStyle="TableStyleMedium9" defaultPivotStyle="PivotStyleLight16"/>
  <colors>
    <mruColors>
      <color rgb="00FDE9D9"/>
      <color rgb="00B7DEE8"/>
      <color rgb="00800080"/>
      <color rgb="0000FFFF"/>
      <color rgb="000000FF"/>
      <color rgb="00CCFFFF"/>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3" Type="http://www.wps.cn/officeDocument/2023/relationships/customStorage" Target="customStorage/customStorage.xml"/><Relationship Id="rId112" Type="http://schemas.openxmlformats.org/officeDocument/2006/relationships/styles" Target="styles.xml"/><Relationship Id="rId111" Type="http://schemas.openxmlformats.org/officeDocument/2006/relationships/sharedStrings" Target="sharedStrings.xml"/><Relationship Id="rId110" Type="http://schemas.openxmlformats.org/officeDocument/2006/relationships/theme" Target="theme/theme1.xml"/><Relationship Id="rId11" Type="http://schemas.openxmlformats.org/officeDocument/2006/relationships/worksheet" Target="worksheets/sheet11.xml"/><Relationship Id="rId109" Type="http://schemas.openxmlformats.org/officeDocument/2006/relationships/externalLink" Target="externalLinks/externalLink2.xml"/><Relationship Id="rId108" Type="http://schemas.openxmlformats.org/officeDocument/2006/relationships/externalLink" Target="externalLinks/externalLink1.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ctrlProps/ctrlProp2.xml><?xml version="1.0" encoding="utf-8"?>
<formControlPr xmlns="http://schemas.microsoft.com/office/spreadsheetml/2009/9/main" objectType="Button" val="0"/>
</file>

<file path=xl/ctrlProps/ctrlProp3.xml><?xml version="1.0" encoding="utf-8"?>
<formControlPr xmlns="http://schemas.microsoft.com/office/spreadsheetml/2009/9/main" objectType="Button" val="0"/>
</file>

<file path=xl/customStorage/customStorage.xml><?xml version="1.0" encoding="utf-8"?>
<customStorage xmlns="https://web.wps.cn/et/2018/main">
  <book/>
  <sheets/>
</customStorage>
</file>

<file path=xl/drawings/_rels/drawing1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0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1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xml.rels><?xml version="1.0" encoding="UTF-8" standalone="yes"?>
<Relationships xmlns="http://schemas.openxmlformats.org/package/2006/relationships"><Relationship Id="rId1" Type="http://schemas.openxmlformats.org/officeDocument/2006/relationships/hyperlink" Target="#&#32034;&#24341;&#30446;&#24405;!A1"/></Relationships>
</file>

<file path=xl/drawings/_rels/drawing2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2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xml.rels><?xml version="1.0" encoding="UTF-8" standalone="yes"?>
<Relationships xmlns="http://schemas.openxmlformats.org/package/2006/relationships"><Relationship Id="rId1" Type="http://schemas.openxmlformats.org/officeDocument/2006/relationships/hyperlink" Target="#&#32034;&#24341;&#30446;&#24405;!A1"/></Relationships>
</file>

<file path=xl/drawings/_rels/drawing3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3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4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7719;&#24635;&#34920;!A1"/></Relationships>
</file>

<file path=xl/drawings/_rels/drawing5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5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5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6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7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8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0.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1.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2.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3.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4.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5.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6.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7.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8.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drawing99.xml.rels><?xml version="1.0" encoding="UTF-8" standalone="yes"?>
<Relationships xmlns="http://schemas.openxmlformats.org/package/2006/relationships"><Relationship Id="rId2" Type="http://schemas.openxmlformats.org/officeDocument/2006/relationships/hyperlink" Target="#&#32034;&#24341;&#30446;&#24405;!A1"/><Relationship Id="rId1" Type="http://schemas.openxmlformats.org/officeDocument/2006/relationships/hyperlink" Target="#&#20998;&#31867;&#27719;&#24635;!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937260</xdr:colOff>
      <xdr:row>10</xdr:row>
      <xdr:rowOff>129540</xdr:rowOff>
    </xdr:from>
    <xdr:to>
      <xdr:col>4</xdr:col>
      <xdr:colOff>22860</xdr:colOff>
      <xdr:row>10</xdr:row>
      <xdr:rowOff>129540</xdr:rowOff>
    </xdr:to>
    <xdr:sp>
      <xdr:nvSpPr>
        <xdr:cNvPr id="855250" name="Line 1"/>
        <xdr:cNvSpPr/>
      </xdr:nvSpPr>
      <xdr:spPr>
        <a:xfrm>
          <a:off x="3276600" y="2575560"/>
          <a:ext cx="46482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1104265</xdr:colOff>
      <xdr:row>10</xdr:row>
      <xdr:rowOff>129540</xdr:rowOff>
    </xdr:from>
    <xdr:to>
      <xdr:col>3</xdr:col>
      <xdr:colOff>1104265</xdr:colOff>
      <xdr:row>12</xdr:row>
      <xdr:rowOff>129540</xdr:rowOff>
    </xdr:to>
    <xdr:sp>
      <xdr:nvSpPr>
        <xdr:cNvPr id="855251" name="Line 2"/>
        <xdr:cNvSpPr/>
      </xdr:nvSpPr>
      <xdr:spPr>
        <a:xfrm flipH="1">
          <a:off x="3443605" y="2575560"/>
          <a:ext cx="0" cy="39624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1379220</xdr:colOff>
      <xdr:row>11</xdr:row>
      <xdr:rowOff>99060</xdr:rowOff>
    </xdr:from>
    <xdr:to>
      <xdr:col>4</xdr:col>
      <xdr:colOff>0</xdr:colOff>
      <xdr:row>11</xdr:row>
      <xdr:rowOff>99060</xdr:rowOff>
    </xdr:to>
    <xdr:sp>
      <xdr:nvSpPr>
        <xdr:cNvPr id="855252" name="Line 3"/>
        <xdr:cNvSpPr/>
      </xdr:nvSpPr>
      <xdr:spPr>
        <a:xfrm flipV="1">
          <a:off x="3718560" y="2743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570865</xdr:colOff>
      <xdr:row>7</xdr:row>
      <xdr:rowOff>114300</xdr:rowOff>
    </xdr:from>
    <xdr:to>
      <xdr:col>4</xdr:col>
      <xdr:colOff>22860</xdr:colOff>
      <xdr:row>7</xdr:row>
      <xdr:rowOff>114300</xdr:rowOff>
    </xdr:to>
    <xdr:sp>
      <xdr:nvSpPr>
        <xdr:cNvPr id="855253" name="Line 4"/>
        <xdr:cNvSpPr/>
      </xdr:nvSpPr>
      <xdr:spPr>
        <a:xfrm>
          <a:off x="2910205" y="1965960"/>
          <a:ext cx="83121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822960</xdr:colOff>
      <xdr:row>7</xdr:row>
      <xdr:rowOff>114300</xdr:rowOff>
    </xdr:from>
    <xdr:to>
      <xdr:col>3</xdr:col>
      <xdr:colOff>822960</xdr:colOff>
      <xdr:row>9</xdr:row>
      <xdr:rowOff>99060</xdr:rowOff>
    </xdr:to>
    <xdr:sp>
      <xdr:nvSpPr>
        <xdr:cNvPr id="855254" name="Line 6"/>
        <xdr:cNvSpPr/>
      </xdr:nvSpPr>
      <xdr:spPr>
        <a:xfrm>
          <a:off x="3162300" y="1965960"/>
          <a:ext cx="0" cy="38100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822960</xdr:colOff>
      <xdr:row>8</xdr:row>
      <xdr:rowOff>83820</xdr:rowOff>
    </xdr:from>
    <xdr:to>
      <xdr:col>4</xdr:col>
      <xdr:colOff>7620</xdr:colOff>
      <xdr:row>8</xdr:row>
      <xdr:rowOff>83820</xdr:rowOff>
    </xdr:to>
    <xdr:sp>
      <xdr:nvSpPr>
        <xdr:cNvPr id="855255" name="Line 7"/>
        <xdr:cNvSpPr/>
      </xdr:nvSpPr>
      <xdr:spPr>
        <a:xfrm>
          <a:off x="3162300" y="2133600"/>
          <a:ext cx="56388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822960</xdr:colOff>
      <xdr:row>9</xdr:row>
      <xdr:rowOff>83820</xdr:rowOff>
    </xdr:from>
    <xdr:to>
      <xdr:col>4</xdr:col>
      <xdr:colOff>0</xdr:colOff>
      <xdr:row>9</xdr:row>
      <xdr:rowOff>83820</xdr:rowOff>
    </xdr:to>
    <xdr:sp>
      <xdr:nvSpPr>
        <xdr:cNvPr id="855256" name="Line 8"/>
        <xdr:cNvSpPr/>
      </xdr:nvSpPr>
      <xdr:spPr>
        <a:xfrm>
          <a:off x="3162300" y="2331720"/>
          <a:ext cx="5562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1256665</xdr:colOff>
      <xdr:row>19</xdr:row>
      <xdr:rowOff>122555</xdr:rowOff>
    </xdr:from>
    <xdr:to>
      <xdr:col>3</xdr:col>
      <xdr:colOff>1264920</xdr:colOff>
      <xdr:row>26</xdr:row>
      <xdr:rowOff>152400</xdr:rowOff>
    </xdr:to>
    <xdr:sp>
      <xdr:nvSpPr>
        <xdr:cNvPr id="855257" name="Line 10"/>
        <xdr:cNvSpPr/>
      </xdr:nvSpPr>
      <xdr:spPr>
        <a:xfrm>
          <a:off x="3596005" y="4351655"/>
          <a:ext cx="8255" cy="1416685"/>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1256665</xdr:colOff>
      <xdr:row>25</xdr:row>
      <xdr:rowOff>114300</xdr:rowOff>
    </xdr:from>
    <xdr:to>
      <xdr:col>4</xdr:col>
      <xdr:colOff>0</xdr:colOff>
      <xdr:row>25</xdr:row>
      <xdr:rowOff>114300</xdr:rowOff>
    </xdr:to>
    <xdr:sp>
      <xdr:nvSpPr>
        <xdr:cNvPr id="855258" name="Line 15"/>
        <xdr:cNvSpPr/>
      </xdr:nvSpPr>
      <xdr:spPr>
        <a:xfrm>
          <a:off x="3596005" y="5532120"/>
          <a:ext cx="1225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1264920</xdr:colOff>
      <xdr:row>20</xdr:row>
      <xdr:rowOff>99060</xdr:rowOff>
    </xdr:from>
    <xdr:to>
      <xdr:col>4</xdr:col>
      <xdr:colOff>22860</xdr:colOff>
      <xdr:row>20</xdr:row>
      <xdr:rowOff>99060</xdr:rowOff>
    </xdr:to>
    <xdr:sp>
      <xdr:nvSpPr>
        <xdr:cNvPr id="855259" name="Line 16"/>
        <xdr:cNvSpPr/>
      </xdr:nvSpPr>
      <xdr:spPr>
        <a:xfrm>
          <a:off x="3604260" y="4526280"/>
          <a:ext cx="1371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327025</xdr:colOff>
      <xdr:row>19</xdr:row>
      <xdr:rowOff>114300</xdr:rowOff>
    </xdr:from>
    <xdr:to>
      <xdr:col>3</xdr:col>
      <xdr:colOff>1379220</xdr:colOff>
      <xdr:row>19</xdr:row>
      <xdr:rowOff>114300</xdr:rowOff>
    </xdr:to>
    <xdr:sp>
      <xdr:nvSpPr>
        <xdr:cNvPr id="855260" name="Line 17"/>
        <xdr:cNvSpPr/>
      </xdr:nvSpPr>
      <xdr:spPr>
        <a:xfrm>
          <a:off x="2666365" y="4343400"/>
          <a:ext cx="105219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1256665</xdr:colOff>
      <xdr:row>25</xdr:row>
      <xdr:rowOff>114300</xdr:rowOff>
    </xdr:from>
    <xdr:to>
      <xdr:col>4</xdr:col>
      <xdr:colOff>7620</xdr:colOff>
      <xdr:row>25</xdr:row>
      <xdr:rowOff>114300</xdr:rowOff>
    </xdr:to>
    <xdr:sp>
      <xdr:nvSpPr>
        <xdr:cNvPr id="855261" name="Line 18"/>
        <xdr:cNvSpPr/>
      </xdr:nvSpPr>
      <xdr:spPr>
        <a:xfrm>
          <a:off x="3596005" y="5532120"/>
          <a:ext cx="1301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1256665</xdr:colOff>
      <xdr:row>26</xdr:row>
      <xdr:rowOff>152400</xdr:rowOff>
    </xdr:from>
    <xdr:to>
      <xdr:col>4</xdr:col>
      <xdr:colOff>22860</xdr:colOff>
      <xdr:row>26</xdr:row>
      <xdr:rowOff>152400</xdr:rowOff>
    </xdr:to>
    <xdr:sp>
      <xdr:nvSpPr>
        <xdr:cNvPr id="855262" name="Line 19"/>
        <xdr:cNvSpPr/>
      </xdr:nvSpPr>
      <xdr:spPr>
        <a:xfrm>
          <a:off x="3596005" y="5768340"/>
          <a:ext cx="14541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534035</xdr:colOff>
      <xdr:row>29</xdr:row>
      <xdr:rowOff>122555</xdr:rowOff>
    </xdr:from>
    <xdr:to>
      <xdr:col>3</xdr:col>
      <xdr:colOff>14605</xdr:colOff>
      <xdr:row>29</xdr:row>
      <xdr:rowOff>122555</xdr:rowOff>
    </xdr:to>
    <xdr:sp>
      <xdr:nvSpPr>
        <xdr:cNvPr id="855263" name="Line 23"/>
        <xdr:cNvSpPr/>
      </xdr:nvSpPr>
      <xdr:spPr>
        <a:xfrm>
          <a:off x="1677035" y="6332855"/>
          <a:ext cx="67691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837565</xdr:colOff>
      <xdr:row>29</xdr:row>
      <xdr:rowOff>122555</xdr:rowOff>
    </xdr:from>
    <xdr:to>
      <xdr:col>2</xdr:col>
      <xdr:colOff>837565</xdr:colOff>
      <xdr:row>35</xdr:row>
      <xdr:rowOff>99060</xdr:rowOff>
    </xdr:to>
    <xdr:sp>
      <xdr:nvSpPr>
        <xdr:cNvPr id="855264" name="Line 24"/>
        <xdr:cNvSpPr/>
      </xdr:nvSpPr>
      <xdr:spPr>
        <a:xfrm>
          <a:off x="1980565" y="6332855"/>
          <a:ext cx="0" cy="1130935"/>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518795</xdr:colOff>
      <xdr:row>36</xdr:row>
      <xdr:rowOff>122555</xdr:rowOff>
    </xdr:from>
    <xdr:to>
      <xdr:col>4</xdr:col>
      <xdr:colOff>22860</xdr:colOff>
      <xdr:row>36</xdr:row>
      <xdr:rowOff>122555</xdr:rowOff>
    </xdr:to>
    <xdr:sp>
      <xdr:nvSpPr>
        <xdr:cNvPr id="855265" name="Line 27"/>
        <xdr:cNvSpPr/>
      </xdr:nvSpPr>
      <xdr:spPr>
        <a:xfrm>
          <a:off x="2858135" y="7668260"/>
          <a:ext cx="8832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36</xdr:row>
      <xdr:rowOff>114300</xdr:rowOff>
    </xdr:from>
    <xdr:to>
      <xdr:col>2</xdr:col>
      <xdr:colOff>876300</xdr:colOff>
      <xdr:row>48</xdr:row>
      <xdr:rowOff>99060</xdr:rowOff>
    </xdr:to>
    <xdr:sp>
      <xdr:nvSpPr>
        <xdr:cNvPr id="855266" name="Line 28"/>
        <xdr:cNvSpPr/>
      </xdr:nvSpPr>
      <xdr:spPr>
        <a:xfrm>
          <a:off x="2012315" y="7660005"/>
          <a:ext cx="6985" cy="236220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43</xdr:row>
      <xdr:rowOff>99060</xdr:rowOff>
    </xdr:from>
    <xdr:to>
      <xdr:col>2</xdr:col>
      <xdr:colOff>1120140</xdr:colOff>
      <xdr:row>43</xdr:row>
      <xdr:rowOff>99060</xdr:rowOff>
    </xdr:to>
    <xdr:sp>
      <xdr:nvSpPr>
        <xdr:cNvPr id="855267" name="Line 29"/>
        <xdr:cNvSpPr/>
      </xdr:nvSpPr>
      <xdr:spPr>
        <a:xfrm>
          <a:off x="2012315" y="9031605"/>
          <a:ext cx="2508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45</xdr:row>
      <xdr:rowOff>99060</xdr:rowOff>
    </xdr:from>
    <xdr:to>
      <xdr:col>2</xdr:col>
      <xdr:colOff>1189355</xdr:colOff>
      <xdr:row>45</xdr:row>
      <xdr:rowOff>99060</xdr:rowOff>
    </xdr:to>
    <xdr:sp>
      <xdr:nvSpPr>
        <xdr:cNvPr id="855268" name="Line 35"/>
        <xdr:cNvSpPr/>
      </xdr:nvSpPr>
      <xdr:spPr>
        <a:xfrm>
          <a:off x="2012315" y="9427845"/>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556260</xdr:colOff>
      <xdr:row>43</xdr:row>
      <xdr:rowOff>114300</xdr:rowOff>
    </xdr:from>
    <xdr:to>
      <xdr:col>4</xdr:col>
      <xdr:colOff>38100</xdr:colOff>
      <xdr:row>43</xdr:row>
      <xdr:rowOff>114300</xdr:rowOff>
    </xdr:to>
    <xdr:sp>
      <xdr:nvSpPr>
        <xdr:cNvPr id="855269" name="Line 36"/>
        <xdr:cNvSpPr/>
      </xdr:nvSpPr>
      <xdr:spPr>
        <a:xfrm>
          <a:off x="2895600" y="9046845"/>
          <a:ext cx="8610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1127125</xdr:colOff>
      <xdr:row>44</xdr:row>
      <xdr:rowOff>83820</xdr:rowOff>
    </xdr:from>
    <xdr:to>
      <xdr:col>4</xdr:col>
      <xdr:colOff>22860</xdr:colOff>
      <xdr:row>44</xdr:row>
      <xdr:rowOff>83820</xdr:rowOff>
    </xdr:to>
    <xdr:sp>
      <xdr:nvSpPr>
        <xdr:cNvPr id="855270" name="Line 37"/>
        <xdr:cNvSpPr/>
      </xdr:nvSpPr>
      <xdr:spPr>
        <a:xfrm>
          <a:off x="3466465" y="9214485"/>
          <a:ext cx="2749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876300</xdr:colOff>
      <xdr:row>46</xdr:row>
      <xdr:rowOff>83820</xdr:rowOff>
    </xdr:from>
    <xdr:to>
      <xdr:col>3</xdr:col>
      <xdr:colOff>0</xdr:colOff>
      <xdr:row>46</xdr:row>
      <xdr:rowOff>83820</xdr:rowOff>
    </xdr:to>
    <xdr:sp>
      <xdr:nvSpPr>
        <xdr:cNvPr id="855271" name="Line 39"/>
        <xdr:cNvSpPr/>
      </xdr:nvSpPr>
      <xdr:spPr>
        <a:xfrm>
          <a:off x="2019300" y="9610725"/>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47</xdr:row>
      <xdr:rowOff>83820</xdr:rowOff>
    </xdr:from>
    <xdr:to>
      <xdr:col>3</xdr:col>
      <xdr:colOff>8255</xdr:colOff>
      <xdr:row>47</xdr:row>
      <xdr:rowOff>83820</xdr:rowOff>
    </xdr:to>
    <xdr:sp>
      <xdr:nvSpPr>
        <xdr:cNvPr id="855272" name="Line 40"/>
        <xdr:cNvSpPr/>
      </xdr:nvSpPr>
      <xdr:spPr>
        <a:xfrm>
          <a:off x="2034540" y="9808845"/>
          <a:ext cx="3130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510540</xdr:colOff>
      <xdr:row>7</xdr:row>
      <xdr:rowOff>99060</xdr:rowOff>
    </xdr:from>
    <xdr:to>
      <xdr:col>2</xdr:col>
      <xdr:colOff>1097280</xdr:colOff>
      <xdr:row>7</xdr:row>
      <xdr:rowOff>99060</xdr:rowOff>
    </xdr:to>
    <xdr:sp>
      <xdr:nvSpPr>
        <xdr:cNvPr id="855273" name="Line 42"/>
        <xdr:cNvSpPr/>
      </xdr:nvSpPr>
      <xdr:spPr>
        <a:xfrm>
          <a:off x="1653540" y="1950720"/>
          <a:ext cx="5867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7</xdr:row>
      <xdr:rowOff>122555</xdr:rowOff>
    </xdr:from>
    <xdr:to>
      <xdr:col>2</xdr:col>
      <xdr:colOff>869315</xdr:colOff>
      <xdr:row>28</xdr:row>
      <xdr:rowOff>99060</xdr:rowOff>
    </xdr:to>
    <xdr:sp>
      <xdr:nvSpPr>
        <xdr:cNvPr id="855274" name="Line 43"/>
        <xdr:cNvSpPr/>
      </xdr:nvSpPr>
      <xdr:spPr>
        <a:xfrm>
          <a:off x="1995805" y="1974215"/>
          <a:ext cx="16510" cy="4137025"/>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1112520</xdr:colOff>
      <xdr:row>12</xdr:row>
      <xdr:rowOff>122555</xdr:rowOff>
    </xdr:from>
    <xdr:to>
      <xdr:col>3</xdr:col>
      <xdr:colOff>1364615</xdr:colOff>
      <xdr:row>12</xdr:row>
      <xdr:rowOff>122555</xdr:rowOff>
    </xdr:to>
    <xdr:sp>
      <xdr:nvSpPr>
        <xdr:cNvPr id="855275" name="Line 46"/>
        <xdr:cNvSpPr/>
      </xdr:nvSpPr>
      <xdr:spPr>
        <a:xfrm>
          <a:off x="3451860" y="2964815"/>
          <a:ext cx="25209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1112520</xdr:colOff>
      <xdr:row>11</xdr:row>
      <xdr:rowOff>114300</xdr:rowOff>
    </xdr:from>
    <xdr:to>
      <xdr:col>3</xdr:col>
      <xdr:colOff>1364615</xdr:colOff>
      <xdr:row>11</xdr:row>
      <xdr:rowOff>114300</xdr:rowOff>
    </xdr:to>
    <xdr:sp>
      <xdr:nvSpPr>
        <xdr:cNvPr id="855276" name="Line 47"/>
        <xdr:cNvSpPr/>
      </xdr:nvSpPr>
      <xdr:spPr>
        <a:xfrm>
          <a:off x="3451860" y="2758440"/>
          <a:ext cx="25209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13</xdr:row>
      <xdr:rowOff>83820</xdr:rowOff>
    </xdr:from>
    <xdr:to>
      <xdr:col>3</xdr:col>
      <xdr:colOff>0</xdr:colOff>
      <xdr:row>13</xdr:row>
      <xdr:rowOff>83820</xdr:rowOff>
    </xdr:to>
    <xdr:sp>
      <xdr:nvSpPr>
        <xdr:cNvPr id="855277" name="Line 48"/>
        <xdr:cNvSpPr/>
      </xdr:nvSpPr>
      <xdr:spPr>
        <a:xfrm>
          <a:off x="2012315" y="3124200"/>
          <a:ext cx="3270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19</xdr:row>
      <xdr:rowOff>122555</xdr:rowOff>
    </xdr:from>
    <xdr:to>
      <xdr:col>3</xdr:col>
      <xdr:colOff>8255</xdr:colOff>
      <xdr:row>19</xdr:row>
      <xdr:rowOff>122555</xdr:rowOff>
    </xdr:to>
    <xdr:sp>
      <xdr:nvSpPr>
        <xdr:cNvPr id="855278" name="Line 54"/>
        <xdr:cNvSpPr/>
      </xdr:nvSpPr>
      <xdr:spPr>
        <a:xfrm>
          <a:off x="2034540" y="4351655"/>
          <a:ext cx="3130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28</xdr:row>
      <xdr:rowOff>114300</xdr:rowOff>
    </xdr:from>
    <xdr:to>
      <xdr:col>2</xdr:col>
      <xdr:colOff>1172845</xdr:colOff>
      <xdr:row>28</xdr:row>
      <xdr:rowOff>114300</xdr:rowOff>
    </xdr:to>
    <xdr:sp>
      <xdr:nvSpPr>
        <xdr:cNvPr id="855279" name="Line 56"/>
        <xdr:cNvSpPr/>
      </xdr:nvSpPr>
      <xdr:spPr>
        <a:xfrm>
          <a:off x="1995805" y="6126480"/>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167005</xdr:colOff>
      <xdr:row>7</xdr:row>
      <xdr:rowOff>114300</xdr:rowOff>
    </xdr:from>
    <xdr:to>
      <xdr:col>7</xdr:col>
      <xdr:colOff>929005</xdr:colOff>
      <xdr:row>7</xdr:row>
      <xdr:rowOff>114300</xdr:rowOff>
    </xdr:to>
    <xdr:sp>
      <xdr:nvSpPr>
        <xdr:cNvPr id="855280" name="Line 59"/>
        <xdr:cNvSpPr/>
      </xdr:nvSpPr>
      <xdr:spPr>
        <a:xfrm>
          <a:off x="6186805" y="1965960"/>
          <a:ext cx="7620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7</xdr:row>
      <xdr:rowOff>122555</xdr:rowOff>
    </xdr:from>
    <xdr:to>
      <xdr:col>7</xdr:col>
      <xdr:colOff>549275</xdr:colOff>
      <xdr:row>18</xdr:row>
      <xdr:rowOff>122555</xdr:rowOff>
    </xdr:to>
    <xdr:sp>
      <xdr:nvSpPr>
        <xdr:cNvPr id="855281" name="Line 60"/>
        <xdr:cNvSpPr/>
      </xdr:nvSpPr>
      <xdr:spPr>
        <a:xfrm>
          <a:off x="6537960" y="1974215"/>
          <a:ext cx="31115" cy="217932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532765</xdr:colOff>
      <xdr:row>9</xdr:row>
      <xdr:rowOff>75565</xdr:rowOff>
    </xdr:from>
    <xdr:to>
      <xdr:col>7</xdr:col>
      <xdr:colOff>951865</xdr:colOff>
      <xdr:row>9</xdr:row>
      <xdr:rowOff>75565</xdr:rowOff>
    </xdr:to>
    <xdr:sp>
      <xdr:nvSpPr>
        <xdr:cNvPr id="855282" name="Line 61"/>
        <xdr:cNvSpPr/>
      </xdr:nvSpPr>
      <xdr:spPr>
        <a:xfrm>
          <a:off x="6552565" y="2323465"/>
          <a:ext cx="4191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10</xdr:row>
      <xdr:rowOff>83820</xdr:rowOff>
    </xdr:from>
    <xdr:to>
      <xdr:col>7</xdr:col>
      <xdr:colOff>952500</xdr:colOff>
      <xdr:row>10</xdr:row>
      <xdr:rowOff>83820</xdr:rowOff>
    </xdr:to>
    <xdr:sp>
      <xdr:nvSpPr>
        <xdr:cNvPr id="855283" name="Line 62"/>
        <xdr:cNvSpPr/>
      </xdr:nvSpPr>
      <xdr:spPr>
        <a:xfrm>
          <a:off x="6537960" y="2529840"/>
          <a:ext cx="4343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532765</xdr:colOff>
      <xdr:row>11</xdr:row>
      <xdr:rowOff>99060</xdr:rowOff>
    </xdr:from>
    <xdr:to>
      <xdr:col>7</xdr:col>
      <xdr:colOff>967740</xdr:colOff>
      <xdr:row>11</xdr:row>
      <xdr:rowOff>99060</xdr:rowOff>
    </xdr:to>
    <xdr:sp>
      <xdr:nvSpPr>
        <xdr:cNvPr id="855284" name="Line 63"/>
        <xdr:cNvSpPr/>
      </xdr:nvSpPr>
      <xdr:spPr>
        <a:xfrm>
          <a:off x="6552565" y="2743200"/>
          <a:ext cx="4349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12</xdr:row>
      <xdr:rowOff>122555</xdr:rowOff>
    </xdr:from>
    <xdr:to>
      <xdr:col>7</xdr:col>
      <xdr:colOff>913765</xdr:colOff>
      <xdr:row>12</xdr:row>
      <xdr:rowOff>122555</xdr:rowOff>
    </xdr:to>
    <xdr:sp>
      <xdr:nvSpPr>
        <xdr:cNvPr id="855285" name="Line 64"/>
        <xdr:cNvSpPr/>
      </xdr:nvSpPr>
      <xdr:spPr>
        <a:xfrm>
          <a:off x="6537960" y="2964815"/>
          <a:ext cx="3956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549275</xdr:colOff>
      <xdr:row>16</xdr:row>
      <xdr:rowOff>99060</xdr:rowOff>
    </xdr:from>
    <xdr:to>
      <xdr:col>7</xdr:col>
      <xdr:colOff>960120</xdr:colOff>
      <xdr:row>16</xdr:row>
      <xdr:rowOff>99060</xdr:rowOff>
    </xdr:to>
    <xdr:sp>
      <xdr:nvSpPr>
        <xdr:cNvPr id="855286" name="Line 65"/>
        <xdr:cNvSpPr/>
      </xdr:nvSpPr>
      <xdr:spPr>
        <a:xfrm>
          <a:off x="6569075" y="3733800"/>
          <a:ext cx="41084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556895</xdr:colOff>
      <xdr:row>14</xdr:row>
      <xdr:rowOff>99060</xdr:rowOff>
    </xdr:from>
    <xdr:to>
      <xdr:col>7</xdr:col>
      <xdr:colOff>952500</xdr:colOff>
      <xdr:row>14</xdr:row>
      <xdr:rowOff>99060</xdr:rowOff>
    </xdr:to>
    <xdr:sp>
      <xdr:nvSpPr>
        <xdr:cNvPr id="855287" name="Line 67"/>
        <xdr:cNvSpPr/>
      </xdr:nvSpPr>
      <xdr:spPr>
        <a:xfrm>
          <a:off x="6576695" y="3337560"/>
          <a:ext cx="3956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532765</xdr:colOff>
      <xdr:row>13</xdr:row>
      <xdr:rowOff>99060</xdr:rowOff>
    </xdr:from>
    <xdr:to>
      <xdr:col>7</xdr:col>
      <xdr:colOff>929005</xdr:colOff>
      <xdr:row>13</xdr:row>
      <xdr:rowOff>99060</xdr:rowOff>
    </xdr:to>
    <xdr:sp>
      <xdr:nvSpPr>
        <xdr:cNvPr id="855288" name="Line 68"/>
        <xdr:cNvSpPr/>
      </xdr:nvSpPr>
      <xdr:spPr>
        <a:xfrm>
          <a:off x="6552565" y="3139440"/>
          <a:ext cx="396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556895</xdr:colOff>
      <xdr:row>15</xdr:row>
      <xdr:rowOff>122555</xdr:rowOff>
    </xdr:from>
    <xdr:to>
      <xdr:col>7</xdr:col>
      <xdr:colOff>937260</xdr:colOff>
      <xdr:row>15</xdr:row>
      <xdr:rowOff>122555</xdr:rowOff>
    </xdr:to>
    <xdr:sp>
      <xdr:nvSpPr>
        <xdr:cNvPr id="855289" name="Line 69"/>
        <xdr:cNvSpPr/>
      </xdr:nvSpPr>
      <xdr:spPr>
        <a:xfrm>
          <a:off x="6576695" y="3559175"/>
          <a:ext cx="3803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8</xdr:row>
      <xdr:rowOff>99060</xdr:rowOff>
    </xdr:from>
    <xdr:to>
      <xdr:col>7</xdr:col>
      <xdr:colOff>876300</xdr:colOff>
      <xdr:row>8</xdr:row>
      <xdr:rowOff>99060</xdr:rowOff>
    </xdr:to>
    <xdr:sp>
      <xdr:nvSpPr>
        <xdr:cNvPr id="855290" name="Line 70"/>
        <xdr:cNvSpPr/>
      </xdr:nvSpPr>
      <xdr:spPr>
        <a:xfrm>
          <a:off x="6537960" y="2148840"/>
          <a:ext cx="3581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556895</xdr:colOff>
      <xdr:row>17</xdr:row>
      <xdr:rowOff>129540</xdr:rowOff>
    </xdr:from>
    <xdr:to>
      <xdr:col>7</xdr:col>
      <xdr:colOff>929640</xdr:colOff>
      <xdr:row>17</xdr:row>
      <xdr:rowOff>129540</xdr:rowOff>
    </xdr:to>
    <xdr:sp>
      <xdr:nvSpPr>
        <xdr:cNvPr id="855291" name="Line 72"/>
        <xdr:cNvSpPr/>
      </xdr:nvSpPr>
      <xdr:spPr>
        <a:xfrm>
          <a:off x="6576695" y="3962400"/>
          <a:ext cx="37274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571500</xdr:colOff>
      <xdr:row>18</xdr:row>
      <xdr:rowOff>122555</xdr:rowOff>
    </xdr:from>
    <xdr:to>
      <xdr:col>7</xdr:col>
      <xdr:colOff>952500</xdr:colOff>
      <xdr:row>18</xdr:row>
      <xdr:rowOff>122555</xdr:rowOff>
    </xdr:to>
    <xdr:sp>
      <xdr:nvSpPr>
        <xdr:cNvPr id="855292" name="Line 73"/>
        <xdr:cNvSpPr/>
      </xdr:nvSpPr>
      <xdr:spPr>
        <a:xfrm>
          <a:off x="6591300" y="4153535"/>
          <a:ext cx="3810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6</xdr:col>
      <xdr:colOff>365760</xdr:colOff>
      <xdr:row>21</xdr:row>
      <xdr:rowOff>99060</xdr:rowOff>
    </xdr:from>
    <xdr:to>
      <xdr:col>7</xdr:col>
      <xdr:colOff>0</xdr:colOff>
      <xdr:row>21</xdr:row>
      <xdr:rowOff>99060</xdr:rowOff>
    </xdr:to>
    <xdr:sp>
      <xdr:nvSpPr>
        <xdr:cNvPr id="855293" name="Line 75"/>
        <xdr:cNvSpPr/>
      </xdr:nvSpPr>
      <xdr:spPr>
        <a:xfrm>
          <a:off x="6019800" y="47244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21</xdr:row>
      <xdr:rowOff>99060</xdr:rowOff>
    </xdr:from>
    <xdr:to>
      <xdr:col>7</xdr:col>
      <xdr:colOff>532765</xdr:colOff>
      <xdr:row>27</xdr:row>
      <xdr:rowOff>122555</xdr:rowOff>
    </xdr:to>
    <xdr:sp>
      <xdr:nvSpPr>
        <xdr:cNvPr id="855294" name="Line 76"/>
        <xdr:cNvSpPr/>
      </xdr:nvSpPr>
      <xdr:spPr>
        <a:xfrm>
          <a:off x="6537960" y="4724400"/>
          <a:ext cx="14605" cy="1212215"/>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518160</xdr:colOff>
      <xdr:row>22</xdr:row>
      <xdr:rowOff>75565</xdr:rowOff>
    </xdr:from>
    <xdr:to>
      <xdr:col>7</xdr:col>
      <xdr:colOff>936625</xdr:colOff>
      <xdr:row>22</xdr:row>
      <xdr:rowOff>75565</xdr:rowOff>
    </xdr:to>
    <xdr:sp>
      <xdr:nvSpPr>
        <xdr:cNvPr id="855295" name="Line 77"/>
        <xdr:cNvSpPr/>
      </xdr:nvSpPr>
      <xdr:spPr>
        <a:xfrm>
          <a:off x="6537960" y="4899025"/>
          <a:ext cx="4184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510540</xdr:colOff>
      <xdr:row>23</xdr:row>
      <xdr:rowOff>83820</xdr:rowOff>
    </xdr:from>
    <xdr:to>
      <xdr:col>7</xdr:col>
      <xdr:colOff>944880</xdr:colOff>
      <xdr:row>23</xdr:row>
      <xdr:rowOff>83820</xdr:rowOff>
    </xdr:to>
    <xdr:sp>
      <xdr:nvSpPr>
        <xdr:cNvPr id="855296" name="Line 78"/>
        <xdr:cNvSpPr/>
      </xdr:nvSpPr>
      <xdr:spPr>
        <a:xfrm>
          <a:off x="6530340" y="5105400"/>
          <a:ext cx="4343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532765</xdr:colOff>
      <xdr:row>27</xdr:row>
      <xdr:rowOff>114300</xdr:rowOff>
    </xdr:from>
    <xdr:to>
      <xdr:col>7</xdr:col>
      <xdr:colOff>929005</xdr:colOff>
      <xdr:row>27</xdr:row>
      <xdr:rowOff>114300</xdr:rowOff>
    </xdr:to>
    <xdr:sp>
      <xdr:nvSpPr>
        <xdr:cNvPr id="855297" name="Line 80"/>
        <xdr:cNvSpPr/>
      </xdr:nvSpPr>
      <xdr:spPr>
        <a:xfrm>
          <a:off x="6552565" y="5928360"/>
          <a:ext cx="396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549275</xdr:colOff>
      <xdr:row>26</xdr:row>
      <xdr:rowOff>152400</xdr:rowOff>
    </xdr:from>
    <xdr:to>
      <xdr:col>7</xdr:col>
      <xdr:colOff>944880</xdr:colOff>
      <xdr:row>26</xdr:row>
      <xdr:rowOff>152400</xdr:rowOff>
    </xdr:to>
    <xdr:sp>
      <xdr:nvSpPr>
        <xdr:cNvPr id="855298" name="Line 81"/>
        <xdr:cNvSpPr/>
      </xdr:nvSpPr>
      <xdr:spPr>
        <a:xfrm>
          <a:off x="6569075" y="5768340"/>
          <a:ext cx="3956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510540</xdr:colOff>
      <xdr:row>24</xdr:row>
      <xdr:rowOff>83820</xdr:rowOff>
    </xdr:from>
    <xdr:to>
      <xdr:col>7</xdr:col>
      <xdr:colOff>944880</xdr:colOff>
      <xdr:row>24</xdr:row>
      <xdr:rowOff>83820</xdr:rowOff>
    </xdr:to>
    <xdr:sp>
      <xdr:nvSpPr>
        <xdr:cNvPr id="855299" name="Line 84"/>
        <xdr:cNvSpPr/>
      </xdr:nvSpPr>
      <xdr:spPr>
        <a:xfrm>
          <a:off x="6530340" y="5303520"/>
          <a:ext cx="4343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1379220</xdr:colOff>
      <xdr:row>12</xdr:row>
      <xdr:rowOff>122555</xdr:rowOff>
    </xdr:from>
    <xdr:to>
      <xdr:col>4</xdr:col>
      <xdr:colOff>0</xdr:colOff>
      <xdr:row>12</xdr:row>
      <xdr:rowOff>122555</xdr:rowOff>
    </xdr:to>
    <xdr:sp>
      <xdr:nvSpPr>
        <xdr:cNvPr id="855300" name="Line 86"/>
        <xdr:cNvSpPr/>
      </xdr:nvSpPr>
      <xdr:spPr>
        <a:xfrm flipV="1">
          <a:off x="3718560" y="296481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1264920</xdr:colOff>
      <xdr:row>21</xdr:row>
      <xdr:rowOff>114300</xdr:rowOff>
    </xdr:from>
    <xdr:to>
      <xdr:col>4</xdr:col>
      <xdr:colOff>0</xdr:colOff>
      <xdr:row>21</xdr:row>
      <xdr:rowOff>114300</xdr:rowOff>
    </xdr:to>
    <xdr:sp>
      <xdr:nvSpPr>
        <xdr:cNvPr id="855301" name="Line 89"/>
        <xdr:cNvSpPr/>
      </xdr:nvSpPr>
      <xdr:spPr>
        <a:xfrm>
          <a:off x="3604260" y="4739640"/>
          <a:ext cx="1143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1012825</xdr:colOff>
      <xdr:row>29</xdr:row>
      <xdr:rowOff>129540</xdr:rowOff>
    </xdr:from>
    <xdr:to>
      <xdr:col>4</xdr:col>
      <xdr:colOff>22860</xdr:colOff>
      <xdr:row>29</xdr:row>
      <xdr:rowOff>129540</xdr:rowOff>
    </xdr:to>
    <xdr:sp>
      <xdr:nvSpPr>
        <xdr:cNvPr id="855302" name="Line 95"/>
        <xdr:cNvSpPr/>
      </xdr:nvSpPr>
      <xdr:spPr>
        <a:xfrm>
          <a:off x="3352165" y="6339840"/>
          <a:ext cx="3892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1189355</xdr:colOff>
      <xdr:row>30</xdr:row>
      <xdr:rowOff>99060</xdr:rowOff>
    </xdr:from>
    <xdr:to>
      <xdr:col>4</xdr:col>
      <xdr:colOff>22860</xdr:colOff>
      <xdr:row>30</xdr:row>
      <xdr:rowOff>99060</xdr:rowOff>
    </xdr:to>
    <xdr:sp>
      <xdr:nvSpPr>
        <xdr:cNvPr id="855303" name="Line 96"/>
        <xdr:cNvSpPr/>
      </xdr:nvSpPr>
      <xdr:spPr>
        <a:xfrm flipV="1">
          <a:off x="3528695" y="6507480"/>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1181100</xdr:colOff>
      <xdr:row>31</xdr:row>
      <xdr:rowOff>122555</xdr:rowOff>
    </xdr:from>
    <xdr:to>
      <xdr:col>4</xdr:col>
      <xdr:colOff>7620</xdr:colOff>
      <xdr:row>31</xdr:row>
      <xdr:rowOff>122555</xdr:rowOff>
    </xdr:to>
    <xdr:sp>
      <xdr:nvSpPr>
        <xdr:cNvPr id="855304" name="Line 97"/>
        <xdr:cNvSpPr/>
      </xdr:nvSpPr>
      <xdr:spPr>
        <a:xfrm flipV="1">
          <a:off x="3520440" y="6729095"/>
          <a:ext cx="2057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1127125</xdr:colOff>
      <xdr:row>36</xdr:row>
      <xdr:rowOff>129540</xdr:rowOff>
    </xdr:from>
    <xdr:to>
      <xdr:col>3</xdr:col>
      <xdr:colOff>1127125</xdr:colOff>
      <xdr:row>42</xdr:row>
      <xdr:rowOff>152400</xdr:rowOff>
    </xdr:to>
    <xdr:sp>
      <xdr:nvSpPr>
        <xdr:cNvPr id="855305" name="Line 100"/>
        <xdr:cNvSpPr/>
      </xdr:nvSpPr>
      <xdr:spPr>
        <a:xfrm>
          <a:off x="3466465" y="7675245"/>
          <a:ext cx="0" cy="121158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1196340</xdr:colOff>
      <xdr:row>33</xdr:row>
      <xdr:rowOff>114300</xdr:rowOff>
    </xdr:from>
    <xdr:to>
      <xdr:col>3</xdr:col>
      <xdr:colOff>8255</xdr:colOff>
      <xdr:row>33</xdr:row>
      <xdr:rowOff>114300</xdr:rowOff>
    </xdr:to>
    <xdr:sp>
      <xdr:nvSpPr>
        <xdr:cNvPr id="855306" name="Line 103"/>
        <xdr:cNvSpPr/>
      </xdr:nvSpPr>
      <xdr:spPr>
        <a:xfrm>
          <a:off x="2339340" y="7117080"/>
          <a:ext cx="82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1370965</xdr:colOff>
      <xdr:row>32</xdr:row>
      <xdr:rowOff>99060</xdr:rowOff>
    </xdr:from>
    <xdr:to>
      <xdr:col>4</xdr:col>
      <xdr:colOff>0</xdr:colOff>
      <xdr:row>32</xdr:row>
      <xdr:rowOff>99060</xdr:rowOff>
    </xdr:to>
    <xdr:sp>
      <xdr:nvSpPr>
        <xdr:cNvPr id="855307" name="Line 108"/>
        <xdr:cNvSpPr/>
      </xdr:nvSpPr>
      <xdr:spPr>
        <a:xfrm>
          <a:off x="3710305" y="6903720"/>
          <a:ext cx="82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837565</xdr:colOff>
      <xdr:row>10</xdr:row>
      <xdr:rowOff>129540</xdr:rowOff>
    </xdr:from>
    <xdr:to>
      <xdr:col>2</xdr:col>
      <xdr:colOff>1089025</xdr:colOff>
      <xdr:row>10</xdr:row>
      <xdr:rowOff>129540</xdr:rowOff>
    </xdr:to>
    <xdr:sp>
      <xdr:nvSpPr>
        <xdr:cNvPr id="855308" name="Line 109"/>
        <xdr:cNvSpPr/>
      </xdr:nvSpPr>
      <xdr:spPr>
        <a:xfrm>
          <a:off x="1980565" y="2575560"/>
          <a:ext cx="2514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1264920</xdr:colOff>
      <xdr:row>22</xdr:row>
      <xdr:rowOff>99060</xdr:rowOff>
    </xdr:from>
    <xdr:to>
      <xdr:col>4</xdr:col>
      <xdr:colOff>0</xdr:colOff>
      <xdr:row>22</xdr:row>
      <xdr:rowOff>99060</xdr:rowOff>
    </xdr:to>
    <xdr:sp>
      <xdr:nvSpPr>
        <xdr:cNvPr id="855309" name="Line 118"/>
        <xdr:cNvSpPr/>
      </xdr:nvSpPr>
      <xdr:spPr>
        <a:xfrm>
          <a:off x="3604260" y="4922520"/>
          <a:ext cx="1143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1264920</xdr:colOff>
      <xdr:row>23</xdr:row>
      <xdr:rowOff>99060</xdr:rowOff>
    </xdr:from>
    <xdr:to>
      <xdr:col>4</xdr:col>
      <xdr:colOff>0</xdr:colOff>
      <xdr:row>23</xdr:row>
      <xdr:rowOff>99060</xdr:rowOff>
    </xdr:to>
    <xdr:sp>
      <xdr:nvSpPr>
        <xdr:cNvPr id="855310" name="Line 119"/>
        <xdr:cNvSpPr/>
      </xdr:nvSpPr>
      <xdr:spPr>
        <a:xfrm>
          <a:off x="3604260" y="5120640"/>
          <a:ext cx="1143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1272540</xdr:colOff>
      <xdr:row>24</xdr:row>
      <xdr:rowOff>114300</xdr:rowOff>
    </xdr:from>
    <xdr:to>
      <xdr:col>4</xdr:col>
      <xdr:colOff>7620</xdr:colOff>
      <xdr:row>24</xdr:row>
      <xdr:rowOff>114300</xdr:rowOff>
    </xdr:to>
    <xdr:sp>
      <xdr:nvSpPr>
        <xdr:cNvPr id="855311" name="Line 120"/>
        <xdr:cNvSpPr/>
      </xdr:nvSpPr>
      <xdr:spPr>
        <a:xfrm>
          <a:off x="3611880" y="5334000"/>
          <a:ext cx="1143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1379220</xdr:colOff>
      <xdr:row>35</xdr:row>
      <xdr:rowOff>114300</xdr:rowOff>
    </xdr:from>
    <xdr:to>
      <xdr:col>4</xdr:col>
      <xdr:colOff>7620</xdr:colOff>
      <xdr:row>35</xdr:row>
      <xdr:rowOff>114300</xdr:rowOff>
    </xdr:to>
    <xdr:sp>
      <xdr:nvSpPr>
        <xdr:cNvPr id="855312" name="Line 128"/>
        <xdr:cNvSpPr/>
      </xdr:nvSpPr>
      <xdr:spPr>
        <a:xfrm>
          <a:off x="3718560" y="7479030"/>
          <a:ext cx="762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1370965</xdr:colOff>
      <xdr:row>34</xdr:row>
      <xdr:rowOff>99060</xdr:rowOff>
    </xdr:from>
    <xdr:to>
      <xdr:col>4</xdr:col>
      <xdr:colOff>0</xdr:colOff>
      <xdr:row>34</xdr:row>
      <xdr:rowOff>99060</xdr:rowOff>
    </xdr:to>
    <xdr:sp>
      <xdr:nvSpPr>
        <xdr:cNvPr id="855313" name="Line 129"/>
        <xdr:cNvSpPr/>
      </xdr:nvSpPr>
      <xdr:spPr>
        <a:xfrm>
          <a:off x="3710305" y="7282815"/>
          <a:ext cx="82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14</xdr:row>
      <xdr:rowOff>114300</xdr:rowOff>
    </xdr:from>
    <xdr:to>
      <xdr:col>3</xdr:col>
      <xdr:colOff>0</xdr:colOff>
      <xdr:row>14</xdr:row>
      <xdr:rowOff>114300</xdr:rowOff>
    </xdr:to>
    <xdr:sp>
      <xdr:nvSpPr>
        <xdr:cNvPr id="855314" name="Line 130"/>
        <xdr:cNvSpPr/>
      </xdr:nvSpPr>
      <xdr:spPr>
        <a:xfrm>
          <a:off x="1995805" y="3352800"/>
          <a:ext cx="34353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15</xdr:row>
      <xdr:rowOff>122555</xdr:rowOff>
    </xdr:from>
    <xdr:to>
      <xdr:col>3</xdr:col>
      <xdr:colOff>0</xdr:colOff>
      <xdr:row>15</xdr:row>
      <xdr:rowOff>122555</xdr:rowOff>
    </xdr:to>
    <xdr:sp>
      <xdr:nvSpPr>
        <xdr:cNvPr id="855315" name="Line 131"/>
        <xdr:cNvSpPr/>
      </xdr:nvSpPr>
      <xdr:spPr>
        <a:xfrm>
          <a:off x="1995805" y="3559175"/>
          <a:ext cx="34353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16</xdr:row>
      <xdr:rowOff>99060</xdr:rowOff>
    </xdr:from>
    <xdr:to>
      <xdr:col>3</xdr:col>
      <xdr:colOff>8255</xdr:colOff>
      <xdr:row>16</xdr:row>
      <xdr:rowOff>99060</xdr:rowOff>
    </xdr:to>
    <xdr:sp>
      <xdr:nvSpPr>
        <xdr:cNvPr id="855316" name="Line 132"/>
        <xdr:cNvSpPr/>
      </xdr:nvSpPr>
      <xdr:spPr>
        <a:xfrm>
          <a:off x="2012315" y="3733800"/>
          <a:ext cx="33528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17</xdr:row>
      <xdr:rowOff>122555</xdr:rowOff>
    </xdr:from>
    <xdr:to>
      <xdr:col>3</xdr:col>
      <xdr:colOff>8255</xdr:colOff>
      <xdr:row>17</xdr:row>
      <xdr:rowOff>122555</xdr:rowOff>
    </xdr:to>
    <xdr:sp>
      <xdr:nvSpPr>
        <xdr:cNvPr id="855317" name="Line 133"/>
        <xdr:cNvSpPr/>
      </xdr:nvSpPr>
      <xdr:spPr>
        <a:xfrm>
          <a:off x="2012315" y="3955415"/>
          <a:ext cx="33528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876300</xdr:colOff>
      <xdr:row>18</xdr:row>
      <xdr:rowOff>99060</xdr:rowOff>
    </xdr:from>
    <xdr:to>
      <xdr:col>3</xdr:col>
      <xdr:colOff>14605</xdr:colOff>
      <xdr:row>18</xdr:row>
      <xdr:rowOff>99060</xdr:rowOff>
    </xdr:to>
    <xdr:sp>
      <xdr:nvSpPr>
        <xdr:cNvPr id="855318" name="Line 134"/>
        <xdr:cNvSpPr/>
      </xdr:nvSpPr>
      <xdr:spPr>
        <a:xfrm>
          <a:off x="2019300" y="4130040"/>
          <a:ext cx="33464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869315</xdr:colOff>
      <xdr:row>27</xdr:row>
      <xdr:rowOff>99060</xdr:rowOff>
    </xdr:from>
    <xdr:to>
      <xdr:col>2</xdr:col>
      <xdr:colOff>1189355</xdr:colOff>
      <xdr:row>27</xdr:row>
      <xdr:rowOff>99060</xdr:rowOff>
    </xdr:to>
    <xdr:sp>
      <xdr:nvSpPr>
        <xdr:cNvPr id="855319" name="Line 135"/>
        <xdr:cNvSpPr/>
      </xdr:nvSpPr>
      <xdr:spPr>
        <a:xfrm>
          <a:off x="2012315" y="5913120"/>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32</xdr:row>
      <xdr:rowOff>114300</xdr:rowOff>
    </xdr:from>
    <xdr:to>
      <xdr:col>2</xdr:col>
      <xdr:colOff>1172845</xdr:colOff>
      <xdr:row>32</xdr:row>
      <xdr:rowOff>114300</xdr:rowOff>
    </xdr:to>
    <xdr:sp>
      <xdr:nvSpPr>
        <xdr:cNvPr id="855320" name="Line 136"/>
        <xdr:cNvSpPr/>
      </xdr:nvSpPr>
      <xdr:spPr>
        <a:xfrm>
          <a:off x="1995805" y="6918960"/>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33</xdr:row>
      <xdr:rowOff>99060</xdr:rowOff>
    </xdr:from>
    <xdr:to>
      <xdr:col>2</xdr:col>
      <xdr:colOff>1172845</xdr:colOff>
      <xdr:row>33</xdr:row>
      <xdr:rowOff>99060</xdr:rowOff>
    </xdr:to>
    <xdr:sp>
      <xdr:nvSpPr>
        <xdr:cNvPr id="855321" name="Line 137"/>
        <xdr:cNvSpPr/>
      </xdr:nvSpPr>
      <xdr:spPr>
        <a:xfrm>
          <a:off x="1995805" y="7101840"/>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852805</xdr:colOff>
      <xdr:row>34</xdr:row>
      <xdr:rowOff>99060</xdr:rowOff>
    </xdr:from>
    <xdr:to>
      <xdr:col>2</xdr:col>
      <xdr:colOff>1172845</xdr:colOff>
      <xdr:row>34</xdr:row>
      <xdr:rowOff>99060</xdr:rowOff>
    </xdr:to>
    <xdr:sp>
      <xdr:nvSpPr>
        <xdr:cNvPr id="855322" name="Line 138"/>
        <xdr:cNvSpPr/>
      </xdr:nvSpPr>
      <xdr:spPr>
        <a:xfrm>
          <a:off x="1995805" y="7282815"/>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837565</xdr:colOff>
      <xdr:row>35</xdr:row>
      <xdr:rowOff>99060</xdr:rowOff>
    </xdr:from>
    <xdr:to>
      <xdr:col>2</xdr:col>
      <xdr:colOff>1157605</xdr:colOff>
      <xdr:row>35</xdr:row>
      <xdr:rowOff>99060</xdr:rowOff>
    </xdr:to>
    <xdr:sp>
      <xdr:nvSpPr>
        <xdr:cNvPr id="855323" name="Line 139"/>
        <xdr:cNvSpPr/>
      </xdr:nvSpPr>
      <xdr:spPr>
        <a:xfrm>
          <a:off x="1980565" y="7463790"/>
          <a:ext cx="3200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601980</xdr:colOff>
      <xdr:row>36</xdr:row>
      <xdr:rowOff>99060</xdr:rowOff>
    </xdr:from>
    <xdr:to>
      <xdr:col>3</xdr:col>
      <xdr:colOff>14605</xdr:colOff>
      <xdr:row>36</xdr:row>
      <xdr:rowOff>99060</xdr:rowOff>
    </xdr:to>
    <xdr:sp>
      <xdr:nvSpPr>
        <xdr:cNvPr id="855324" name="Line 140"/>
        <xdr:cNvSpPr/>
      </xdr:nvSpPr>
      <xdr:spPr>
        <a:xfrm>
          <a:off x="1744980" y="7644765"/>
          <a:ext cx="6089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1135380</xdr:colOff>
      <xdr:row>37</xdr:row>
      <xdr:rowOff>122555</xdr:rowOff>
    </xdr:from>
    <xdr:to>
      <xdr:col>3</xdr:col>
      <xdr:colOff>1348105</xdr:colOff>
      <xdr:row>37</xdr:row>
      <xdr:rowOff>122555</xdr:rowOff>
    </xdr:to>
    <xdr:sp>
      <xdr:nvSpPr>
        <xdr:cNvPr id="855325" name="Line 141"/>
        <xdr:cNvSpPr/>
      </xdr:nvSpPr>
      <xdr:spPr>
        <a:xfrm flipV="1">
          <a:off x="3474720" y="7866380"/>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1127125</xdr:colOff>
      <xdr:row>38</xdr:row>
      <xdr:rowOff>114300</xdr:rowOff>
    </xdr:from>
    <xdr:to>
      <xdr:col>3</xdr:col>
      <xdr:colOff>1339850</xdr:colOff>
      <xdr:row>38</xdr:row>
      <xdr:rowOff>114300</xdr:rowOff>
    </xdr:to>
    <xdr:sp>
      <xdr:nvSpPr>
        <xdr:cNvPr id="855326" name="Line 142"/>
        <xdr:cNvSpPr/>
      </xdr:nvSpPr>
      <xdr:spPr>
        <a:xfrm flipV="1">
          <a:off x="3466465" y="8056245"/>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1135380</xdr:colOff>
      <xdr:row>39</xdr:row>
      <xdr:rowOff>99060</xdr:rowOff>
    </xdr:from>
    <xdr:to>
      <xdr:col>3</xdr:col>
      <xdr:colOff>1348105</xdr:colOff>
      <xdr:row>39</xdr:row>
      <xdr:rowOff>99060</xdr:rowOff>
    </xdr:to>
    <xdr:sp>
      <xdr:nvSpPr>
        <xdr:cNvPr id="855327" name="Line 143"/>
        <xdr:cNvSpPr/>
      </xdr:nvSpPr>
      <xdr:spPr>
        <a:xfrm flipV="1">
          <a:off x="3474720" y="8239125"/>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1135380</xdr:colOff>
      <xdr:row>40</xdr:row>
      <xdr:rowOff>99060</xdr:rowOff>
    </xdr:from>
    <xdr:to>
      <xdr:col>3</xdr:col>
      <xdr:colOff>1348105</xdr:colOff>
      <xdr:row>40</xdr:row>
      <xdr:rowOff>99060</xdr:rowOff>
    </xdr:to>
    <xdr:sp>
      <xdr:nvSpPr>
        <xdr:cNvPr id="855328" name="Line 144"/>
        <xdr:cNvSpPr/>
      </xdr:nvSpPr>
      <xdr:spPr>
        <a:xfrm flipV="1">
          <a:off x="3474720" y="8437245"/>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1135380</xdr:colOff>
      <xdr:row>41</xdr:row>
      <xdr:rowOff>99060</xdr:rowOff>
    </xdr:from>
    <xdr:to>
      <xdr:col>3</xdr:col>
      <xdr:colOff>1348105</xdr:colOff>
      <xdr:row>41</xdr:row>
      <xdr:rowOff>99060</xdr:rowOff>
    </xdr:to>
    <xdr:sp>
      <xdr:nvSpPr>
        <xdr:cNvPr id="855329" name="Line 145"/>
        <xdr:cNvSpPr/>
      </xdr:nvSpPr>
      <xdr:spPr>
        <a:xfrm flipV="1">
          <a:off x="3474720" y="8635365"/>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1135380</xdr:colOff>
      <xdr:row>42</xdr:row>
      <xdr:rowOff>152400</xdr:rowOff>
    </xdr:from>
    <xdr:to>
      <xdr:col>3</xdr:col>
      <xdr:colOff>1348105</xdr:colOff>
      <xdr:row>42</xdr:row>
      <xdr:rowOff>152400</xdr:rowOff>
    </xdr:to>
    <xdr:sp>
      <xdr:nvSpPr>
        <xdr:cNvPr id="855330" name="Line 146"/>
        <xdr:cNvSpPr/>
      </xdr:nvSpPr>
      <xdr:spPr>
        <a:xfrm flipV="1">
          <a:off x="3474720" y="8886825"/>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48</xdr:row>
      <xdr:rowOff>83820</xdr:rowOff>
    </xdr:from>
    <xdr:to>
      <xdr:col>3</xdr:col>
      <xdr:colOff>8255</xdr:colOff>
      <xdr:row>48</xdr:row>
      <xdr:rowOff>83820</xdr:rowOff>
    </xdr:to>
    <xdr:sp>
      <xdr:nvSpPr>
        <xdr:cNvPr id="855331" name="Line 148"/>
        <xdr:cNvSpPr/>
      </xdr:nvSpPr>
      <xdr:spPr>
        <a:xfrm>
          <a:off x="2034540" y="10006965"/>
          <a:ext cx="3130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518795</xdr:colOff>
      <xdr:row>49</xdr:row>
      <xdr:rowOff>122555</xdr:rowOff>
    </xdr:from>
    <xdr:to>
      <xdr:col>4</xdr:col>
      <xdr:colOff>22860</xdr:colOff>
      <xdr:row>49</xdr:row>
      <xdr:rowOff>122555</xdr:rowOff>
    </xdr:to>
    <xdr:sp>
      <xdr:nvSpPr>
        <xdr:cNvPr id="855332" name="Line 157"/>
        <xdr:cNvSpPr/>
      </xdr:nvSpPr>
      <xdr:spPr>
        <a:xfrm>
          <a:off x="2858135" y="10243820"/>
          <a:ext cx="8832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586740</xdr:colOff>
      <xdr:row>49</xdr:row>
      <xdr:rowOff>99060</xdr:rowOff>
    </xdr:from>
    <xdr:to>
      <xdr:col>3</xdr:col>
      <xdr:colOff>8255</xdr:colOff>
      <xdr:row>49</xdr:row>
      <xdr:rowOff>99060</xdr:rowOff>
    </xdr:to>
    <xdr:sp>
      <xdr:nvSpPr>
        <xdr:cNvPr id="855333" name="Line 158"/>
        <xdr:cNvSpPr/>
      </xdr:nvSpPr>
      <xdr:spPr>
        <a:xfrm>
          <a:off x="1729740" y="10220325"/>
          <a:ext cx="6178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1166495</xdr:colOff>
      <xdr:row>50</xdr:row>
      <xdr:rowOff>122555</xdr:rowOff>
    </xdr:from>
    <xdr:to>
      <xdr:col>4</xdr:col>
      <xdr:colOff>0</xdr:colOff>
      <xdr:row>50</xdr:row>
      <xdr:rowOff>122555</xdr:rowOff>
    </xdr:to>
    <xdr:sp>
      <xdr:nvSpPr>
        <xdr:cNvPr id="855334" name="Line 159"/>
        <xdr:cNvSpPr/>
      </xdr:nvSpPr>
      <xdr:spPr>
        <a:xfrm flipV="1">
          <a:off x="3505835" y="10441940"/>
          <a:ext cx="2127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49</xdr:row>
      <xdr:rowOff>122555</xdr:rowOff>
    </xdr:from>
    <xdr:to>
      <xdr:col>2</xdr:col>
      <xdr:colOff>891540</xdr:colOff>
      <xdr:row>52</xdr:row>
      <xdr:rowOff>83820</xdr:rowOff>
    </xdr:to>
    <xdr:sp>
      <xdr:nvSpPr>
        <xdr:cNvPr id="855335" name="Line 162"/>
        <xdr:cNvSpPr/>
      </xdr:nvSpPr>
      <xdr:spPr>
        <a:xfrm flipH="1">
          <a:off x="2034540" y="10243820"/>
          <a:ext cx="0" cy="555625"/>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52</xdr:row>
      <xdr:rowOff>83820</xdr:rowOff>
    </xdr:from>
    <xdr:to>
      <xdr:col>3</xdr:col>
      <xdr:colOff>14605</xdr:colOff>
      <xdr:row>52</xdr:row>
      <xdr:rowOff>83820</xdr:rowOff>
    </xdr:to>
    <xdr:sp>
      <xdr:nvSpPr>
        <xdr:cNvPr id="855336" name="Line 163"/>
        <xdr:cNvSpPr/>
      </xdr:nvSpPr>
      <xdr:spPr>
        <a:xfrm>
          <a:off x="2034540" y="10799445"/>
          <a:ext cx="3194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51</xdr:row>
      <xdr:rowOff>99060</xdr:rowOff>
    </xdr:from>
    <xdr:to>
      <xdr:col>3</xdr:col>
      <xdr:colOff>14605</xdr:colOff>
      <xdr:row>51</xdr:row>
      <xdr:rowOff>99060</xdr:rowOff>
    </xdr:to>
    <xdr:sp>
      <xdr:nvSpPr>
        <xdr:cNvPr id="855337" name="Line 164"/>
        <xdr:cNvSpPr/>
      </xdr:nvSpPr>
      <xdr:spPr>
        <a:xfrm>
          <a:off x="2034540" y="10616565"/>
          <a:ext cx="3194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586740</xdr:colOff>
      <xdr:row>53</xdr:row>
      <xdr:rowOff>99060</xdr:rowOff>
    </xdr:from>
    <xdr:to>
      <xdr:col>3</xdr:col>
      <xdr:colOff>8255</xdr:colOff>
      <xdr:row>53</xdr:row>
      <xdr:rowOff>99060</xdr:rowOff>
    </xdr:to>
    <xdr:sp>
      <xdr:nvSpPr>
        <xdr:cNvPr id="855338" name="Line 166"/>
        <xdr:cNvSpPr/>
      </xdr:nvSpPr>
      <xdr:spPr>
        <a:xfrm>
          <a:off x="1729740" y="11012805"/>
          <a:ext cx="6178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53</xdr:row>
      <xdr:rowOff>122555</xdr:rowOff>
    </xdr:from>
    <xdr:to>
      <xdr:col>2</xdr:col>
      <xdr:colOff>891540</xdr:colOff>
      <xdr:row>55</xdr:row>
      <xdr:rowOff>99060</xdr:rowOff>
    </xdr:to>
    <xdr:sp>
      <xdr:nvSpPr>
        <xdr:cNvPr id="855339" name="Line 167"/>
        <xdr:cNvSpPr/>
      </xdr:nvSpPr>
      <xdr:spPr>
        <a:xfrm flipH="1">
          <a:off x="2034540" y="11036300"/>
          <a:ext cx="0" cy="372745"/>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54</xdr:row>
      <xdr:rowOff>122555</xdr:rowOff>
    </xdr:from>
    <xdr:to>
      <xdr:col>3</xdr:col>
      <xdr:colOff>8255</xdr:colOff>
      <xdr:row>54</xdr:row>
      <xdr:rowOff>122555</xdr:rowOff>
    </xdr:to>
    <xdr:sp>
      <xdr:nvSpPr>
        <xdr:cNvPr id="855340" name="Line 168"/>
        <xdr:cNvSpPr/>
      </xdr:nvSpPr>
      <xdr:spPr>
        <a:xfrm>
          <a:off x="2034540" y="11234420"/>
          <a:ext cx="31305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891540</xdr:colOff>
      <xdr:row>55</xdr:row>
      <xdr:rowOff>114300</xdr:rowOff>
    </xdr:from>
    <xdr:to>
      <xdr:col>3</xdr:col>
      <xdr:colOff>14605</xdr:colOff>
      <xdr:row>55</xdr:row>
      <xdr:rowOff>114300</xdr:rowOff>
    </xdr:to>
    <xdr:sp>
      <xdr:nvSpPr>
        <xdr:cNvPr id="855341" name="Line 169"/>
        <xdr:cNvSpPr/>
      </xdr:nvSpPr>
      <xdr:spPr>
        <a:xfrm>
          <a:off x="2034540" y="11424285"/>
          <a:ext cx="3194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205740</xdr:colOff>
      <xdr:row>21</xdr:row>
      <xdr:rowOff>99060</xdr:rowOff>
    </xdr:from>
    <xdr:to>
      <xdr:col>7</xdr:col>
      <xdr:colOff>967740</xdr:colOff>
      <xdr:row>21</xdr:row>
      <xdr:rowOff>99060</xdr:rowOff>
    </xdr:to>
    <xdr:sp>
      <xdr:nvSpPr>
        <xdr:cNvPr id="855342" name="Line 170"/>
        <xdr:cNvSpPr/>
      </xdr:nvSpPr>
      <xdr:spPr>
        <a:xfrm>
          <a:off x="6225540" y="4724400"/>
          <a:ext cx="7620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7</xdr:col>
      <xdr:colOff>549275</xdr:colOff>
      <xdr:row>25</xdr:row>
      <xdr:rowOff>152400</xdr:rowOff>
    </xdr:from>
    <xdr:to>
      <xdr:col>7</xdr:col>
      <xdr:colOff>944880</xdr:colOff>
      <xdr:row>25</xdr:row>
      <xdr:rowOff>152400</xdr:rowOff>
    </xdr:to>
    <xdr:sp>
      <xdr:nvSpPr>
        <xdr:cNvPr id="855343" name="Line 171"/>
        <xdr:cNvSpPr/>
      </xdr:nvSpPr>
      <xdr:spPr>
        <a:xfrm>
          <a:off x="6569075" y="5570220"/>
          <a:ext cx="39560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1127125</xdr:colOff>
      <xdr:row>43</xdr:row>
      <xdr:rowOff>122555</xdr:rowOff>
    </xdr:from>
    <xdr:to>
      <xdr:col>3</xdr:col>
      <xdr:colOff>1127125</xdr:colOff>
      <xdr:row>44</xdr:row>
      <xdr:rowOff>75565</xdr:rowOff>
    </xdr:to>
    <xdr:cxnSp>
      <xdr:nvCxnSpPr>
        <xdr:cNvPr id="855344" name="直接连接符 2"/>
        <xdr:cNvCxnSpPr/>
      </xdr:nvCxnSpPr>
      <xdr:spPr>
        <a:xfrm flipV="1">
          <a:off x="3466465" y="9055100"/>
          <a:ext cx="0" cy="151130"/>
        </a:xfrm>
        <a:prstGeom prst="line">
          <a:avLst/>
        </a:prstGeom>
        <a:ln w="9525" cap="flat" cmpd="sng">
          <a:solidFill>
            <a:srgbClr val="000000"/>
          </a:solidFill>
          <a:prstDash val="solid"/>
          <a:round/>
          <a:headEnd type="none" w="med" len="med"/>
          <a:tailEnd type="none" w="med" len="med"/>
        </a:ln>
      </xdr:spPr>
    </xdr:cxnSp>
    <xdr:clientData/>
  </xdr:twoCellAnchor>
  <xdr:twoCellAnchor>
    <xdr:from>
      <xdr:col>3</xdr:col>
      <xdr:colOff>1166495</xdr:colOff>
      <xdr:row>49</xdr:row>
      <xdr:rowOff>152400</xdr:rowOff>
    </xdr:from>
    <xdr:to>
      <xdr:col>3</xdr:col>
      <xdr:colOff>1166495</xdr:colOff>
      <xdr:row>50</xdr:row>
      <xdr:rowOff>114300</xdr:rowOff>
    </xdr:to>
    <xdr:cxnSp>
      <xdr:nvCxnSpPr>
        <xdr:cNvPr id="855345" name="直接连接符 4"/>
        <xdr:cNvCxnSpPr/>
      </xdr:nvCxnSpPr>
      <xdr:spPr>
        <a:xfrm flipV="1">
          <a:off x="3505835" y="10273665"/>
          <a:ext cx="0" cy="160020"/>
        </a:xfrm>
        <a:prstGeom prst="line">
          <a:avLst/>
        </a:prstGeom>
        <a:ln w="9525" cap="flat" cmpd="sng">
          <a:solidFill>
            <a:srgbClr val="000000"/>
          </a:solidFill>
          <a:prstDash val="solid"/>
          <a:round/>
          <a:headEnd type="none" w="med" len="med"/>
          <a:tailEnd type="none" w="med" len="med"/>
        </a:ln>
      </xdr:spPr>
    </xdr:cxnSp>
    <xdr:clientData/>
  </xdr:twoCellAnchor>
  <xdr:twoCellAnchor>
    <xdr:from>
      <xdr:col>3</xdr:col>
      <xdr:colOff>1181100</xdr:colOff>
      <xdr:row>29</xdr:row>
      <xdr:rowOff>129540</xdr:rowOff>
    </xdr:from>
    <xdr:to>
      <xdr:col>3</xdr:col>
      <xdr:colOff>1181100</xdr:colOff>
      <xdr:row>31</xdr:row>
      <xdr:rowOff>122555</xdr:rowOff>
    </xdr:to>
    <xdr:cxnSp>
      <xdr:nvCxnSpPr>
        <xdr:cNvPr id="855346" name="直接连接符 8"/>
        <xdr:cNvCxnSpPr>
          <a:stCxn id="855304" idx="0"/>
        </xdr:cNvCxnSpPr>
      </xdr:nvCxnSpPr>
      <xdr:spPr>
        <a:xfrm flipV="1">
          <a:off x="3520440" y="6339840"/>
          <a:ext cx="0" cy="389255"/>
        </a:xfrm>
        <a:prstGeom prst="line">
          <a:avLst/>
        </a:prstGeom>
        <a:ln w="9525" cap="flat" cmpd="sng">
          <a:solidFill>
            <a:srgbClr val="000000"/>
          </a:solidFill>
          <a:prstDash val="solid"/>
          <a:round/>
          <a:headEnd type="none" w="med" len="med"/>
          <a:tailEnd type="none" w="med" len="med"/>
        </a:ln>
      </xdr:spPr>
    </xdr:cxnSp>
    <xdr:clientData/>
  </xdr:twoCellAnchor>
  <mc:AlternateContent xmlns:mc="http://schemas.openxmlformats.org/markup-compatibility/2006">
    <mc:Choice xmlns:a14="http://schemas.microsoft.com/office/drawing/2010/main" Requires="a14">
      <xdr:twoCellAnchor>
        <xdr:from>
          <xdr:col>3</xdr:col>
          <xdr:colOff>1356360</xdr:colOff>
          <xdr:row>1</xdr:row>
          <xdr:rowOff>15875</xdr:rowOff>
        </xdr:from>
        <xdr:to>
          <xdr:col>5</xdr:col>
          <xdr:colOff>53340</xdr:colOff>
          <xdr:row>1</xdr:row>
          <xdr:rowOff>342265</xdr:rowOff>
        </xdr:to>
        <xdr:sp macro="[0]!a">
          <xdr:nvSpPr>
            <xdr:cNvPr id="171686" name="Button 10918" hidden="1">
              <a:extLst>
                <a:ext uri="{63B3BB69-23CF-44E3-9099-C40C66FF867C}">
                  <a14:compatExt spid="_x0000_s171686"/>
                </a:ext>
              </a:extLst>
            </xdr:cNvPr>
            <xdr:cNvSpPr/>
          </xdr:nvSpPr>
          <xdr:spPr>
            <a:xfrm>
              <a:off x="3695700" y="482600"/>
              <a:ext cx="1386840" cy="326390"/>
            </a:xfrm>
            <a:prstGeom prst="rect">
              <a:avLst/>
            </a:prstGeom>
          </xdr:spPr>
          <xdr:txBody>
            <a:bodyPr vert="horz" lIns="27432" tIns="18288" rIns="27432" bIns="18288" anchor="ctr" anchorCtr="0" upright="1"/>
            <a:p>
              <a:pPr algn="ctr"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打印工作表</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xdr:row>
          <xdr:rowOff>15875</xdr:rowOff>
        </xdr:from>
        <xdr:to>
          <xdr:col>2</xdr:col>
          <xdr:colOff>396240</xdr:colOff>
          <xdr:row>1</xdr:row>
          <xdr:rowOff>342265</xdr:rowOff>
        </xdr:to>
        <xdr:sp macro="[0]!userform1show">
          <xdr:nvSpPr>
            <xdr:cNvPr id="173293" name="Button 11501" hidden="1">
              <a:extLst>
                <a:ext uri="{63B3BB69-23CF-44E3-9099-C40C66FF867C}">
                  <a14:compatExt spid="_x0000_s173293"/>
                </a:ext>
              </a:extLst>
            </xdr:cNvPr>
            <xdr:cNvSpPr/>
          </xdr:nvSpPr>
          <xdr:spPr>
            <a:xfrm>
              <a:off x="152400" y="482600"/>
              <a:ext cx="1386840" cy="326390"/>
            </a:xfrm>
            <a:prstGeom prst="rect">
              <a:avLst/>
            </a:prstGeom>
          </xdr:spPr>
          <xdr:txBody>
            <a:bodyPr vert="horz" lIns="27432" tIns="18288" rIns="27432" bIns="18288" anchor="ctr" anchorCtr="0" upright="1"/>
            <a:p>
              <a:pPr algn="ctr"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隐藏</a:t>
              </a:r>
              <a:r>
                <a:rPr lang="zh-CN" altLang="en-US" sz="1200">
                  <a:solidFill>
                    <a:srgbClr val="000000"/>
                  </a:solidFill>
                  <a:latin typeface="Times New Roman" panose="02020603050405020304" charset="0"/>
                  <a:ea typeface="Times New Roman" panose="02020603050405020304" charset="0"/>
                  <a:cs typeface="Times New Roman" panose="02020603050405020304" charset="0"/>
                  <a:sym typeface="Times New Roman" panose="02020603050405020304" charset="0"/>
                </a:rPr>
                <a:t>&amp;</a:t>
              </a:r>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显示工作表</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762000</xdr:colOff>
          <xdr:row>1</xdr:row>
          <xdr:rowOff>15875</xdr:rowOff>
        </xdr:from>
        <xdr:to>
          <xdr:col>3</xdr:col>
          <xdr:colOff>960120</xdr:colOff>
          <xdr:row>1</xdr:row>
          <xdr:rowOff>342265</xdr:rowOff>
        </xdr:to>
        <xdr:sp macro="[0]!getyc">
          <xdr:nvSpPr>
            <xdr:cNvPr id="179071" name="Button 16255" hidden="1">
              <a:extLst>
                <a:ext uri="{63B3BB69-23CF-44E3-9099-C40C66FF867C}">
                  <a14:compatExt spid="_x0000_s179071"/>
                </a:ext>
              </a:extLst>
            </xdr:cNvPr>
            <xdr:cNvSpPr/>
          </xdr:nvSpPr>
          <xdr:spPr>
            <a:xfrm>
              <a:off x="1905000" y="482600"/>
              <a:ext cx="1394460" cy="326390"/>
            </a:xfrm>
            <a:prstGeom prst="rect">
              <a:avLst/>
            </a:prstGeom>
          </xdr:spPr>
          <xdr:txBody>
            <a:bodyPr vert="horz" lIns="27432" tIns="18288" rIns="27432" bIns="18288" anchor="ctr" anchorCtr="0" upright="1"/>
            <a:p>
              <a:pPr algn="ctr"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隐藏空表</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fPrintsWithSheet="0"/>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53975</xdr:colOff>
      <xdr:row>0</xdr:row>
      <xdr:rowOff>0</xdr:rowOff>
    </xdr:from>
    <xdr:to>
      <xdr:col>11</xdr:col>
      <xdr:colOff>41275</xdr:colOff>
      <xdr:row>0</xdr:row>
      <xdr:rowOff>333375</xdr:rowOff>
    </xdr:to>
    <xdr:sp>
      <xdr:nvSpPr>
        <xdr:cNvPr id="4" name="AutoShape 2"/>
        <xdr:cNvSpPr>
          <a:spLocks noChangeArrowheads="1"/>
        </xdr:cNvSpPr>
      </xdr:nvSpPr>
      <xdr:spPr>
        <a:xfrm>
          <a:off x="7971155" y="0"/>
          <a:ext cx="140462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295275</xdr:rowOff>
    </xdr:from>
    <xdr:ext cx="587440" cy="242941"/>
    <xdr:sp>
      <xdr:nvSpPr>
        <xdr:cNvPr id="2" name="AutoShape 2">
          <a:hlinkClick xmlns:r="http://schemas.openxmlformats.org/officeDocument/2006/relationships" r:id="rId1"/>
        </xdr:cNvPr>
        <xdr:cNvSpPr>
          <a:spLocks noChangeArrowheads="1"/>
        </xdr:cNvSpPr>
      </xdr:nvSpPr>
      <xdr:spPr>
        <a:xfrm>
          <a:off x="0" y="295275"/>
          <a:ext cx="587375" cy="242570"/>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33223"/>
    <xdr:sp>
      <xdr:nvSpPr>
        <xdr:cNvPr id="3" name="AutoShape 2">
          <a:hlinkClick xmlns:r="http://schemas.openxmlformats.org/officeDocument/2006/relationships" r:id="rId2"/>
        </xdr:cNvPr>
        <xdr:cNvSpPr>
          <a:spLocks noChangeArrowheads="1"/>
        </xdr:cNvSpPr>
      </xdr:nvSpPr>
      <xdr:spPr>
        <a:xfrm>
          <a:off x="2540" y="0"/>
          <a:ext cx="590550" cy="23304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49530</xdr:colOff>
      <xdr:row>0</xdr:row>
      <xdr:rowOff>0</xdr:rowOff>
    </xdr:from>
    <xdr:to>
      <xdr:col>9</xdr:col>
      <xdr:colOff>1452365</xdr:colOff>
      <xdr:row>1</xdr:row>
      <xdr:rowOff>0</xdr:rowOff>
    </xdr:to>
    <xdr:sp>
      <xdr:nvSpPr>
        <xdr:cNvPr id="4" name="AutoShape 2"/>
        <xdr:cNvSpPr>
          <a:spLocks noChangeArrowheads="1"/>
        </xdr:cNvSpPr>
      </xdr:nvSpPr>
      <xdr:spPr>
        <a:xfrm>
          <a:off x="8103870" y="0"/>
          <a:ext cx="14027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2193" cy="242941"/>
    <xdr:sp>
      <xdr:nvSpPr>
        <xdr:cNvPr id="3" name="AutoShape 2">
          <a:hlinkClick xmlns:r="http://schemas.openxmlformats.org/officeDocument/2006/relationships" r:id="rId2"/>
        </xdr:cNvPr>
        <xdr:cNvSpPr>
          <a:spLocks noChangeArrowheads="1"/>
        </xdr:cNvSpPr>
      </xdr:nvSpPr>
      <xdr:spPr>
        <a:xfrm>
          <a:off x="2540" y="0"/>
          <a:ext cx="5924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57150</xdr:colOff>
      <xdr:row>0</xdr:row>
      <xdr:rowOff>0</xdr:rowOff>
    </xdr:from>
    <xdr:to>
      <xdr:col>11</xdr:col>
      <xdr:colOff>354330</xdr:colOff>
      <xdr:row>0</xdr:row>
      <xdr:rowOff>333375</xdr:rowOff>
    </xdr:to>
    <xdr:sp>
      <xdr:nvSpPr>
        <xdr:cNvPr id="4" name="AutoShape 2"/>
        <xdr:cNvSpPr>
          <a:spLocks noChangeArrowheads="1"/>
        </xdr:cNvSpPr>
      </xdr:nvSpPr>
      <xdr:spPr>
        <a:xfrm>
          <a:off x="7349490" y="0"/>
          <a:ext cx="138684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47625</xdr:colOff>
      <xdr:row>0</xdr:row>
      <xdr:rowOff>0</xdr:rowOff>
    </xdr:from>
    <xdr:to>
      <xdr:col>6</xdr:col>
      <xdr:colOff>1441528</xdr:colOff>
      <xdr:row>0</xdr:row>
      <xdr:rowOff>333375</xdr:rowOff>
    </xdr:to>
    <xdr:sp>
      <xdr:nvSpPr>
        <xdr:cNvPr id="4" name="AutoShape 2"/>
        <xdr:cNvSpPr>
          <a:spLocks noChangeArrowheads="1"/>
        </xdr:cNvSpPr>
      </xdr:nvSpPr>
      <xdr:spPr>
        <a:xfrm>
          <a:off x="7560945" y="0"/>
          <a:ext cx="139382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617" cy="242941"/>
    <xdr:sp>
      <xdr:nvSpPr>
        <xdr:cNvPr id="3" name="AutoShape 2">
          <a:hlinkClick xmlns:r="http://schemas.openxmlformats.org/officeDocument/2006/relationships" r:id="rId2"/>
        </xdr:cNvPr>
        <xdr:cNvSpPr>
          <a:spLocks noChangeArrowheads="1"/>
        </xdr:cNvSpPr>
      </xdr:nvSpPr>
      <xdr:spPr>
        <a:xfrm>
          <a:off x="2540" y="0"/>
          <a:ext cx="5911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53975</xdr:colOff>
      <xdr:row>0</xdr:row>
      <xdr:rowOff>0</xdr:rowOff>
    </xdr:from>
    <xdr:to>
      <xdr:col>7</xdr:col>
      <xdr:colOff>1455762</xdr:colOff>
      <xdr:row>0</xdr:row>
      <xdr:rowOff>333375</xdr:rowOff>
    </xdr:to>
    <xdr:sp>
      <xdr:nvSpPr>
        <xdr:cNvPr id="4" name="AutoShape 2"/>
        <xdr:cNvSpPr>
          <a:spLocks noChangeArrowheads="1"/>
        </xdr:cNvSpPr>
      </xdr:nvSpPr>
      <xdr:spPr>
        <a:xfrm>
          <a:off x="8070215" y="0"/>
          <a:ext cx="140144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606426" cy="242941"/>
    <xdr:sp>
      <xdr:nvSpPr>
        <xdr:cNvPr id="3" name="AutoShape 2">
          <a:hlinkClick xmlns:r="http://schemas.openxmlformats.org/officeDocument/2006/relationships" r:id="rId2"/>
        </xdr:cNvPr>
        <xdr:cNvSpPr>
          <a:spLocks noChangeArrowheads="1"/>
        </xdr:cNvSpPr>
      </xdr:nvSpPr>
      <xdr:spPr>
        <a:xfrm>
          <a:off x="8890" y="0"/>
          <a:ext cx="60706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8</xdr:col>
      <xdr:colOff>34290</xdr:colOff>
      <xdr:row>0</xdr:row>
      <xdr:rowOff>0</xdr:rowOff>
    </xdr:from>
    <xdr:to>
      <xdr:col>8</xdr:col>
      <xdr:colOff>1429459</xdr:colOff>
      <xdr:row>0</xdr:row>
      <xdr:rowOff>333375</xdr:rowOff>
    </xdr:to>
    <xdr:sp>
      <xdr:nvSpPr>
        <xdr:cNvPr id="4" name="AutoShape 2"/>
        <xdr:cNvSpPr>
          <a:spLocks noChangeArrowheads="1"/>
        </xdr:cNvSpPr>
      </xdr:nvSpPr>
      <xdr:spPr>
        <a:xfrm>
          <a:off x="7867650" y="0"/>
          <a:ext cx="13950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0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601745" cy="242941"/>
    <xdr:sp>
      <xdr:nvSpPr>
        <xdr:cNvPr id="3" name="AutoShape 2">
          <a:hlinkClick xmlns:r="http://schemas.openxmlformats.org/officeDocument/2006/relationships" r:id="rId2"/>
        </xdr:cNvPr>
        <xdr:cNvSpPr>
          <a:spLocks noChangeArrowheads="1"/>
        </xdr:cNvSpPr>
      </xdr:nvSpPr>
      <xdr:spPr>
        <a:xfrm>
          <a:off x="-1270" y="0"/>
          <a:ext cx="60134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7</xdr:col>
      <xdr:colOff>1463703</xdr:colOff>
      <xdr:row>0</xdr:row>
      <xdr:rowOff>333375</xdr:rowOff>
    </xdr:to>
    <xdr:sp>
      <xdr:nvSpPr>
        <xdr:cNvPr id="4" name="AutoShape 2"/>
        <xdr:cNvSpPr>
          <a:spLocks noChangeArrowheads="1"/>
        </xdr:cNvSpPr>
      </xdr:nvSpPr>
      <xdr:spPr>
        <a:xfrm>
          <a:off x="810006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4360" cy="228348"/>
    <xdr:sp>
      <xdr:nvSpPr>
        <xdr:cNvPr id="2" name="AutoShape 2">
          <a:hlinkClick xmlns:r="http://schemas.openxmlformats.org/officeDocument/2006/relationships" r:id="rId1"/>
        </xdr:cNvPr>
        <xdr:cNvSpPr>
          <a:spLocks noChangeArrowheads="1"/>
        </xdr:cNvSpPr>
      </xdr:nvSpPr>
      <xdr:spPr>
        <a:xfrm>
          <a:off x="0" y="304800"/>
          <a:ext cx="594360" cy="22796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6901" cy="233870"/>
    <xdr:sp>
      <xdr:nvSpPr>
        <xdr:cNvPr id="3" name="AutoShape 2">
          <a:hlinkClick xmlns:r="http://schemas.openxmlformats.org/officeDocument/2006/relationships" r:id="rId2"/>
        </xdr:cNvPr>
        <xdr:cNvSpPr>
          <a:spLocks noChangeArrowheads="1"/>
        </xdr:cNvSpPr>
      </xdr:nvSpPr>
      <xdr:spPr>
        <a:xfrm>
          <a:off x="-1270" y="0"/>
          <a:ext cx="596265" cy="23368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47625</xdr:colOff>
      <xdr:row>0</xdr:row>
      <xdr:rowOff>1588</xdr:rowOff>
    </xdr:from>
    <xdr:to>
      <xdr:col>12</xdr:col>
      <xdr:colOff>0</xdr:colOff>
      <xdr:row>0</xdr:row>
      <xdr:rowOff>343043</xdr:rowOff>
    </xdr:to>
    <xdr:sp>
      <xdr:nvSpPr>
        <xdr:cNvPr id="4" name="AutoShape 2"/>
        <xdr:cNvSpPr>
          <a:spLocks noChangeArrowheads="1"/>
        </xdr:cNvSpPr>
      </xdr:nvSpPr>
      <xdr:spPr>
        <a:xfrm>
          <a:off x="8330565" y="1270"/>
          <a:ext cx="1392555"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38100</xdr:colOff>
      <xdr:row>0</xdr:row>
      <xdr:rowOff>0</xdr:rowOff>
    </xdr:from>
    <xdr:to>
      <xdr:col>11</xdr:col>
      <xdr:colOff>537898</xdr:colOff>
      <xdr:row>0</xdr:row>
      <xdr:rowOff>333375</xdr:rowOff>
    </xdr:to>
    <xdr:sp>
      <xdr:nvSpPr>
        <xdr:cNvPr id="4" name="AutoShape 2"/>
        <xdr:cNvSpPr>
          <a:spLocks noChangeArrowheads="1"/>
        </xdr:cNvSpPr>
      </xdr:nvSpPr>
      <xdr:spPr>
        <a:xfrm>
          <a:off x="8465820" y="0"/>
          <a:ext cx="139128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758825</xdr:colOff>
      <xdr:row>0</xdr:row>
      <xdr:rowOff>0</xdr:rowOff>
    </xdr:from>
    <xdr:to>
      <xdr:col>12</xdr:col>
      <xdr:colOff>228628</xdr:colOff>
      <xdr:row>0</xdr:row>
      <xdr:rowOff>333375</xdr:rowOff>
    </xdr:to>
    <xdr:sp>
      <xdr:nvSpPr>
        <xdr:cNvPr id="4" name="AutoShape 2"/>
        <xdr:cNvSpPr>
          <a:spLocks noChangeArrowheads="1"/>
        </xdr:cNvSpPr>
      </xdr:nvSpPr>
      <xdr:spPr>
        <a:xfrm>
          <a:off x="8127365" y="0"/>
          <a:ext cx="140525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76200</xdr:colOff>
      <xdr:row>0</xdr:row>
      <xdr:rowOff>0</xdr:rowOff>
    </xdr:from>
    <xdr:to>
      <xdr:col>10</xdr:col>
      <xdr:colOff>354351</xdr:colOff>
      <xdr:row>0</xdr:row>
      <xdr:rowOff>333375</xdr:rowOff>
    </xdr:to>
    <xdr:sp>
      <xdr:nvSpPr>
        <xdr:cNvPr id="4" name="AutoShape 2"/>
        <xdr:cNvSpPr>
          <a:spLocks noChangeArrowheads="1"/>
        </xdr:cNvSpPr>
      </xdr:nvSpPr>
      <xdr:spPr>
        <a:xfrm>
          <a:off x="7635240" y="0"/>
          <a:ext cx="139065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2193" cy="242941"/>
    <xdr:sp>
      <xdr:nvSpPr>
        <xdr:cNvPr id="3" name="AutoShape 2">
          <a:hlinkClick xmlns:r="http://schemas.openxmlformats.org/officeDocument/2006/relationships" r:id="rId2"/>
        </xdr:cNvPr>
        <xdr:cNvSpPr>
          <a:spLocks noChangeArrowheads="1"/>
        </xdr:cNvSpPr>
      </xdr:nvSpPr>
      <xdr:spPr>
        <a:xfrm>
          <a:off x="2540" y="0"/>
          <a:ext cx="5924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24</xdr:col>
      <xdr:colOff>76200</xdr:colOff>
      <xdr:row>0</xdr:row>
      <xdr:rowOff>0</xdr:rowOff>
    </xdr:from>
    <xdr:to>
      <xdr:col>25</xdr:col>
      <xdr:colOff>892203</xdr:colOff>
      <xdr:row>0</xdr:row>
      <xdr:rowOff>333375</xdr:rowOff>
    </xdr:to>
    <xdr:sp>
      <xdr:nvSpPr>
        <xdr:cNvPr id="4" name="AutoShape 2"/>
        <xdr:cNvSpPr>
          <a:spLocks noChangeArrowheads="1"/>
        </xdr:cNvSpPr>
      </xdr:nvSpPr>
      <xdr:spPr>
        <a:xfrm>
          <a:off x="758190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601745" cy="242941"/>
    <xdr:sp>
      <xdr:nvSpPr>
        <xdr:cNvPr id="3" name="AutoShape 2">
          <a:hlinkClick xmlns:r="http://schemas.openxmlformats.org/officeDocument/2006/relationships" r:id="rId2"/>
        </xdr:cNvPr>
        <xdr:cNvSpPr>
          <a:spLocks noChangeArrowheads="1"/>
        </xdr:cNvSpPr>
      </xdr:nvSpPr>
      <xdr:spPr>
        <a:xfrm>
          <a:off x="-1270" y="0"/>
          <a:ext cx="60134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34925</xdr:colOff>
      <xdr:row>0</xdr:row>
      <xdr:rowOff>0</xdr:rowOff>
    </xdr:from>
    <xdr:to>
      <xdr:col>11</xdr:col>
      <xdr:colOff>619125</xdr:colOff>
      <xdr:row>0</xdr:row>
      <xdr:rowOff>333375</xdr:rowOff>
    </xdr:to>
    <xdr:sp>
      <xdr:nvSpPr>
        <xdr:cNvPr id="4" name="AutoShape 2"/>
        <xdr:cNvSpPr>
          <a:spLocks noChangeArrowheads="1"/>
        </xdr:cNvSpPr>
      </xdr:nvSpPr>
      <xdr:spPr>
        <a:xfrm>
          <a:off x="7433945" y="0"/>
          <a:ext cx="14071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95250</xdr:colOff>
      <xdr:row>0</xdr:row>
      <xdr:rowOff>0</xdr:rowOff>
    </xdr:from>
    <xdr:to>
      <xdr:col>10</xdr:col>
      <xdr:colOff>533400</xdr:colOff>
      <xdr:row>0</xdr:row>
      <xdr:rowOff>333375</xdr:rowOff>
    </xdr:to>
    <xdr:sp>
      <xdr:nvSpPr>
        <xdr:cNvPr id="4" name="AutoShape 2"/>
        <xdr:cNvSpPr>
          <a:spLocks noChangeArrowheads="1"/>
        </xdr:cNvSpPr>
      </xdr:nvSpPr>
      <xdr:spPr>
        <a:xfrm>
          <a:off x="7768590" y="0"/>
          <a:ext cx="13982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73025</xdr:colOff>
      <xdr:row>0</xdr:row>
      <xdr:rowOff>0</xdr:rowOff>
    </xdr:from>
    <xdr:to>
      <xdr:col>8</xdr:col>
      <xdr:colOff>657225</xdr:colOff>
      <xdr:row>0</xdr:row>
      <xdr:rowOff>333375</xdr:rowOff>
    </xdr:to>
    <xdr:sp>
      <xdr:nvSpPr>
        <xdr:cNvPr id="4" name="AutoShape 2"/>
        <xdr:cNvSpPr>
          <a:spLocks noChangeArrowheads="1"/>
        </xdr:cNvSpPr>
      </xdr:nvSpPr>
      <xdr:spPr>
        <a:xfrm>
          <a:off x="6816725" y="0"/>
          <a:ext cx="14071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38100</xdr:colOff>
      <xdr:row>0</xdr:row>
      <xdr:rowOff>38100</xdr:rowOff>
    </xdr:from>
    <xdr:ext cx="590550" cy="182438"/>
    <xdr:sp>
      <xdr:nvSpPr>
        <xdr:cNvPr id="2" name="AutoShape 2">
          <a:hlinkClick xmlns:r="http://schemas.openxmlformats.org/officeDocument/2006/relationships" r:id="rId1"/>
        </xdr:cNvPr>
        <xdr:cNvSpPr>
          <a:spLocks noChangeArrowheads="1"/>
        </xdr:cNvSpPr>
      </xdr:nvSpPr>
      <xdr:spPr>
        <a:xfrm>
          <a:off x="38100" y="38100"/>
          <a:ext cx="590550" cy="18224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lnSpc>
              <a:spcPts val="1500"/>
            </a:lnSpc>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2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24</xdr:col>
      <xdr:colOff>87630</xdr:colOff>
      <xdr:row>0</xdr:row>
      <xdr:rowOff>0</xdr:rowOff>
    </xdr:from>
    <xdr:to>
      <xdr:col>25</xdr:col>
      <xdr:colOff>762021</xdr:colOff>
      <xdr:row>0</xdr:row>
      <xdr:rowOff>333375</xdr:rowOff>
    </xdr:to>
    <xdr:sp>
      <xdr:nvSpPr>
        <xdr:cNvPr id="4" name="AutoShape 2"/>
        <xdr:cNvSpPr>
          <a:spLocks noChangeArrowheads="1"/>
        </xdr:cNvSpPr>
      </xdr:nvSpPr>
      <xdr:spPr>
        <a:xfrm>
          <a:off x="7654290" y="0"/>
          <a:ext cx="140589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8219" cy="242941"/>
    <xdr:sp>
      <xdr:nvSpPr>
        <xdr:cNvPr id="3" name="AutoShape 2">
          <a:hlinkClick xmlns:r="http://schemas.openxmlformats.org/officeDocument/2006/relationships" r:id="rId2"/>
        </xdr:cNvPr>
        <xdr:cNvSpPr>
          <a:spLocks noChangeArrowheads="1"/>
        </xdr:cNvSpPr>
      </xdr:nvSpPr>
      <xdr:spPr>
        <a:xfrm>
          <a:off x="2540" y="0"/>
          <a:ext cx="5988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2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78180" cy="242941"/>
    <xdr:sp>
      <xdr:nvSpPr>
        <xdr:cNvPr id="3" name="AutoShape 2">
          <a:hlinkClick xmlns:r="http://schemas.openxmlformats.org/officeDocument/2006/relationships" r:id="rId2"/>
        </xdr:cNvPr>
        <xdr:cNvSpPr>
          <a:spLocks noChangeArrowheads="1"/>
        </xdr:cNvSpPr>
      </xdr:nvSpPr>
      <xdr:spPr>
        <a:xfrm>
          <a:off x="2540" y="0"/>
          <a:ext cx="5784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76200</xdr:colOff>
      <xdr:row>0</xdr:row>
      <xdr:rowOff>0</xdr:rowOff>
    </xdr:from>
    <xdr:to>
      <xdr:col>13</xdr:col>
      <xdr:colOff>847725</xdr:colOff>
      <xdr:row>0</xdr:row>
      <xdr:rowOff>333375</xdr:rowOff>
    </xdr:to>
    <xdr:sp>
      <xdr:nvSpPr>
        <xdr:cNvPr id="4" name="AutoShape 2"/>
        <xdr:cNvSpPr>
          <a:spLocks noChangeArrowheads="1"/>
        </xdr:cNvSpPr>
      </xdr:nvSpPr>
      <xdr:spPr>
        <a:xfrm>
          <a:off x="7612380" y="0"/>
          <a:ext cx="139636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4200" cy="242941"/>
    <xdr:sp>
      <xdr:nvSpPr>
        <xdr:cNvPr id="3" name="AutoShape 2">
          <a:hlinkClick xmlns:r="http://schemas.openxmlformats.org/officeDocument/2006/relationships" r:id="rId2"/>
        </xdr:cNvPr>
        <xdr:cNvSpPr>
          <a:spLocks noChangeArrowheads="1"/>
        </xdr:cNvSpPr>
      </xdr:nvSpPr>
      <xdr:spPr>
        <a:xfrm>
          <a:off x="8890" y="0"/>
          <a:ext cx="5842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76200</xdr:colOff>
      <xdr:row>0</xdr:row>
      <xdr:rowOff>0</xdr:rowOff>
    </xdr:from>
    <xdr:to>
      <xdr:col>16</xdr:col>
      <xdr:colOff>0</xdr:colOff>
      <xdr:row>0</xdr:row>
      <xdr:rowOff>333375</xdr:rowOff>
    </xdr:to>
    <xdr:sp>
      <xdr:nvSpPr>
        <xdr:cNvPr id="4" name="AutoShape 2"/>
        <xdr:cNvSpPr>
          <a:spLocks noChangeArrowheads="1"/>
        </xdr:cNvSpPr>
      </xdr:nvSpPr>
      <xdr:spPr>
        <a:xfrm>
          <a:off x="9235440" y="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34290</xdr:colOff>
      <xdr:row>0</xdr:row>
      <xdr:rowOff>0</xdr:rowOff>
    </xdr:from>
    <xdr:to>
      <xdr:col>16</xdr:col>
      <xdr:colOff>123918</xdr:colOff>
      <xdr:row>0</xdr:row>
      <xdr:rowOff>333375</xdr:rowOff>
    </xdr:to>
    <xdr:sp>
      <xdr:nvSpPr>
        <xdr:cNvPr id="4" name="AutoShape 2"/>
        <xdr:cNvSpPr>
          <a:spLocks noChangeArrowheads="1"/>
        </xdr:cNvSpPr>
      </xdr:nvSpPr>
      <xdr:spPr>
        <a:xfrm>
          <a:off x="9224010" y="0"/>
          <a:ext cx="14154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98425</xdr:colOff>
      <xdr:row>0</xdr:row>
      <xdr:rowOff>0</xdr:rowOff>
    </xdr:from>
    <xdr:to>
      <xdr:col>13</xdr:col>
      <xdr:colOff>495314</xdr:colOff>
      <xdr:row>0</xdr:row>
      <xdr:rowOff>333375</xdr:rowOff>
    </xdr:to>
    <xdr:sp>
      <xdr:nvSpPr>
        <xdr:cNvPr id="4" name="AutoShape 2"/>
        <xdr:cNvSpPr>
          <a:spLocks noChangeArrowheads="1"/>
        </xdr:cNvSpPr>
      </xdr:nvSpPr>
      <xdr:spPr>
        <a:xfrm>
          <a:off x="7200265" y="0"/>
          <a:ext cx="14027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87630</xdr:colOff>
      <xdr:row>0</xdr:row>
      <xdr:rowOff>0</xdr:rowOff>
    </xdr:from>
    <xdr:to>
      <xdr:col>16</xdr:col>
      <xdr:colOff>435028</xdr:colOff>
      <xdr:row>0</xdr:row>
      <xdr:rowOff>333375</xdr:rowOff>
    </xdr:to>
    <xdr:sp>
      <xdr:nvSpPr>
        <xdr:cNvPr id="4" name="AutoShape 2"/>
        <xdr:cNvSpPr>
          <a:spLocks noChangeArrowheads="1"/>
        </xdr:cNvSpPr>
      </xdr:nvSpPr>
      <xdr:spPr>
        <a:xfrm>
          <a:off x="8241030" y="0"/>
          <a:ext cx="139128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647700</xdr:colOff>
      <xdr:row>0</xdr:row>
      <xdr:rowOff>0</xdr:rowOff>
    </xdr:from>
    <xdr:to>
      <xdr:col>14</xdr:col>
      <xdr:colOff>295275</xdr:colOff>
      <xdr:row>0</xdr:row>
      <xdr:rowOff>333375</xdr:rowOff>
    </xdr:to>
    <xdr:sp>
      <xdr:nvSpPr>
        <xdr:cNvPr id="4" name="AutoShape 2"/>
        <xdr:cNvSpPr>
          <a:spLocks noChangeArrowheads="1"/>
        </xdr:cNvSpPr>
      </xdr:nvSpPr>
      <xdr:spPr>
        <a:xfrm>
          <a:off x="8130540" y="0"/>
          <a:ext cx="139255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0698" cy="233223"/>
    <xdr:sp>
      <xdr:nvSpPr>
        <xdr:cNvPr id="2" name="AutoShape 2">
          <a:hlinkClick xmlns:r="http://schemas.openxmlformats.org/officeDocument/2006/relationships" r:id="rId1"/>
        </xdr:cNvPr>
        <xdr:cNvSpPr>
          <a:spLocks noChangeArrowheads="1"/>
        </xdr:cNvSpPr>
      </xdr:nvSpPr>
      <xdr:spPr>
        <a:xfrm>
          <a:off x="0" y="304800"/>
          <a:ext cx="59055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7563" cy="242941"/>
    <xdr:sp>
      <xdr:nvSpPr>
        <xdr:cNvPr id="3" name="AutoShape 2">
          <a:hlinkClick xmlns:r="http://schemas.openxmlformats.org/officeDocument/2006/relationships" r:id="rId2"/>
        </xdr:cNvPr>
        <xdr:cNvSpPr>
          <a:spLocks noChangeArrowheads="1"/>
        </xdr:cNvSpPr>
      </xdr:nvSpPr>
      <xdr:spPr>
        <a:xfrm>
          <a:off x="2540" y="0"/>
          <a:ext cx="58801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27</xdr:col>
      <xdr:colOff>57150</xdr:colOff>
      <xdr:row>0</xdr:row>
      <xdr:rowOff>0</xdr:rowOff>
    </xdr:from>
    <xdr:to>
      <xdr:col>28</xdr:col>
      <xdr:colOff>361950</xdr:colOff>
      <xdr:row>0</xdr:row>
      <xdr:rowOff>333375</xdr:rowOff>
    </xdr:to>
    <xdr:sp>
      <xdr:nvSpPr>
        <xdr:cNvPr id="4" name="AutoShape 2"/>
        <xdr:cNvSpPr>
          <a:spLocks noChangeArrowheads="1"/>
        </xdr:cNvSpPr>
      </xdr:nvSpPr>
      <xdr:spPr>
        <a:xfrm>
          <a:off x="11357610" y="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104775</xdr:colOff>
      <xdr:row>0</xdr:row>
      <xdr:rowOff>1588</xdr:rowOff>
    </xdr:from>
    <xdr:to>
      <xdr:col>14</xdr:col>
      <xdr:colOff>19050</xdr:colOff>
      <xdr:row>0</xdr:row>
      <xdr:rowOff>343043</xdr:rowOff>
    </xdr:to>
    <xdr:sp>
      <xdr:nvSpPr>
        <xdr:cNvPr id="4" name="AutoShape 2"/>
        <xdr:cNvSpPr>
          <a:spLocks noChangeArrowheads="1"/>
        </xdr:cNvSpPr>
      </xdr:nvSpPr>
      <xdr:spPr>
        <a:xfrm>
          <a:off x="7275195" y="1270"/>
          <a:ext cx="1400175"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575408" cy="262377"/>
    <xdr:sp>
      <xdr:nvSpPr>
        <xdr:cNvPr id="2" name="AutoShape 2">
          <a:hlinkClick xmlns:r="http://schemas.openxmlformats.org/officeDocument/2006/relationships" r:id="rId1"/>
        </xdr:cNvPr>
        <xdr:cNvSpPr>
          <a:spLocks noChangeArrowheads="1"/>
        </xdr:cNvSpPr>
      </xdr:nvSpPr>
      <xdr:spPr>
        <a:xfrm>
          <a:off x="0" y="0"/>
          <a:ext cx="575310" cy="26225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3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3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3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95250</xdr:colOff>
      <xdr:row>0</xdr:row>
      <xdr:rowOff>0</xdr:rowOff>
    </xdr:from>
    <xdr:to>
      <xdr:col>17</xdr:col>
      <xdr:colOff>647700</xdr:colOff>
      <xdr:row>0</xdr:row>
      <xdr:rowOff>333375</xdr:rowOff>
    </xdr:to>
    <xdr:sp>
      <xdr:nvSpPr>
        <xdr:cNvPr id="4" name="AutoShape 2"/>
        <xdr:cNvSpPr>
          <a:spLocks noChangeArrowheads="1"/>
        </xdr:cNvSpPr>
      </xdr:nvSpPr>
      <xdr:spPr>
        <a:xfrm>
          <a:off x="8625840" y="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0</xdr:colOff>
      <xdr:row>0</xdr:row>
      <xdr:rowOff>0</xdr:rowOff>
    </xdr:from>
    <xdr:to>
      <xdr:col>18</xdr:col>
      <xdr:colOff>49549</xdr:colOff>
      <xdr:row>0</xdr:row>
      <xdr:rowOff>333375</xdr:rowOff>
    </xdr:to>
    <xdr:sp>
      <xdr:nvSpPr>
        <xdr:cNvPr id="4" name="AutoShape 2"/>
        <xdr:cNvSpPr>
          <a:spLocks noChangeArrowheads="1"/>
        </xdr:cNvSpPr>
      </xdr:nvSpPr>
      <xdr:spPr>
        <a:xfrm>
          <a:off x="8625840" y="0"/>
          <a:ext cx="148209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95250</xdr:colOff>
      <xdr:row>0</xdr:row>
      <xdr:rowOff>0</xdr:rowOff>
    </xdr:from>
    <xdr:to>
      <xdr:col>18</xdr:col>
      <xdr:colOff>371475</xdr:colOff>
      <xdr:row>0</xdr:row>
      <xdr:rowOff>333375</xdr:rowOff>
    </xdr:to>
    <xdr:sp>
      <xdr:nvSpPr>
        <xdr:cNvPr id="4" name="AutoShape 2"/>
        <xdr:cNvSpPr>
          <a:spLocks noChangeArrowheads="1"/>
        </xdr:cNvSpPr>
      </xdr:nvSpPr>
      <xdr:spPr>
        <a:xfrm>
          <a:off x="8168640" y="0"/>
          <a:ext cx="14839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0</xdr:colOff>
      <xdr:row>0</xdr:row>
      <xdr:rowOff>0</xdr:rowOff>
    </xdr:from>
    <xdr:to>
      <xdr:col>18</xdr:col>
      <xdr:colOff>49549</xdr:colOff>
      <xdr:row>0</xdr:row>
      <xdr:rowOff>333375</xdr:rowOff>
    </xdr:to>
    <xdr:sp>
      <xdr:nvSpPr>
        <xdr:cNvPr id="4" name="AutoShape 2"/>
        <xdr:cNvSpPr>
          <a:spLocks noChangeArrowheads="1"/>
        </xdr:cNvSpPr>
      </xdr:nvSpPr>
      <xdr:spPr>
        <a:xfrm>
          <a:off x="8275320" y="0"/>
          <a:ext cx="148209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8</xdr:col>
      <xdr:colOff>104775</xdr:colOff>
      <xdr:row>0</xdr:row>
      <xdr:rowOff>0</xdr:rowOff>
    </xdr:from>
    <xdr:to>
      <xdr:col>9</xdr:col>
      <xdr:colOff>666750</xdr:colOff>
      <xdr:row>0</xdr:row>
      <xdr:rowOff>333375</xdr:rowOff>
    </xdr:to>
    <xdr:sp>
      <xdr:nvSpPr>
        <xdr:cNvPr id="4" name="AutoShape 2"/>
        <xdr:cNvSpPr>
          <a:spLocks noChangeArrowheads="1"/>
        </xdr:cNvSpPr>
      </xdr:nvSpPr>
      <xdr:spPr>
        <a:xfrm>
          <a:off x="7214235" y="0"/>
          <a:ext cx="14001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617" cy="242941"/>
    <xdr:sp>
      <xdr:nvSpPr>
        <xdr:cNvPr id="3" name="AutoShape 2">
          <a:hlinkClick xmlns:r="http://schemas.openxmlformats.org/officeDocument/2006/relationships" r:id="rId2"/>
        </xdr:cNvPr>
        <xdr:cNvSpPr>
          <a:spLocks noChangeArrowheads="1"/>
        </xdr:cNvSpPr>
      </xdr:nvSpPr>
      <xdr:spPr>
        <a:xfrm>
          <a:off x="2540" y="0"/>
          <a:ext cx="5911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8</xdr:col>
      <xdr:colOff>733425</xdr:colOff>
      <xdr:row>0</xdr:row>
      <xdr:rowOff>333375</xdr:rowOff>
    </xdr:to>
    <xdr:sp>
      <xdr:nvSpPr>
        <xdr:cNvPr id="4" name="AutoShape 2"/>
        <xdr:cNvSpPr>
          <a:spLocks noChangeArrowheads="1"/>
        </xdr:cNvSpPr>
      </xdr:nvSpPr>
      <xdr:spPr>
        <a:xfrm>
          <a:off x="7414260" y="0"/>
          <a:ext cx="139636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5313" cy="242941"/>
    <xdr:sp>
      <xdr:nvSpPr>
        <xdr:cNvPr id="3" name="AutoShape 2">
          <a:hlinkClick xmlns:r="http://schemas.openxmlformats.org/officeDocument/2006/relationships" r:id="rId2"/>
        </xdr:cNvPr>
        <xdr:cNvSpPr>
          <a:spLocks noChangeArrowheads="1"/>
        </xdr:cNvSpPr>
      </xdr:nvSpPr>
      <xdr:spPr>
        <a:xfrm>
          <a:off x="-1270" y="0"/>
          <a:ext cx="59436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3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5313" cy="242941"/>
    <xdr:sp>
      <xdr:nvSpPr>
        <xdr:cNvPr id="3" name="AutoShape 2">
          <a:hlinkClick xmlns:r="http://schemas.openxmlformats.org/officeDocument/2006/relationships" r:id="rId2"/>
        </xdr:cNvPr>
        <xdr:cNvSpPr>
          <a:spLocks noChangeArrowheads="1"/>
        </xdr:cNvSpPr>
      </xdr:nvSpPr>
      <xdr:spPr>
        <a:xfrm>
          <a:off x="-1270" y="0"/>
          <a:ext cx="59436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313529</xdr:colOff>
      <xdr:row>0</xdr:row>
      <xdr:rowOff>-793</xdr:rowOff>
    </xdr:from>
    <xdr:ext cx="779593" cy="241732"/>
    <xdr:sp>
      <xdr:nvSpPr>
        <xdr:cNvPr id="2" name="AutoShape 2">
          <a:hlinkClick xmlns:r="http://schemas.openxmlformats.org/officeDocument/2006/relationships" r:id="rId1"/>
        </xdr:cNvPr>
        <xdr:cNvSpPr>
          <a:spLocks noChangeArrowheads="1"/>
        </xdr:cNvSpPr>
      </xdr:nvSpPr>
      <xdr:spPr>
        <a:xfrm>
          <a:off x="747395" y="-635"/>
          <a:ext cx="779780" cy="241300"/>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元汇总表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38102</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3810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4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963930</xdr:colOff>
      <xdr:row>0</xdr:row>
      <xdr:rowOff>0</xdr:rowOff>
    </xdr:from>
    <xdr:to>
      <xdr:col>12</xdr:col>
      <xdr:colOff>590550</xdr:colOff>
      <xdr:row>0</xdr:row>
      <xdr:rowOff>333375</xdr:rowOff>
    </xdr:to>
    <xdr:sp>
      <xdr:nvSpPr>
        <xdr:cNvPr id="4" name="AutoShape 2"/>
        <xdr:cNvSpPr>
          <a:spLocks noChangeArrowheads="1"/>
        </xdr:cNvSpPr>
      </xdr:nvSpPr>
      <xdr:spPr>
        <a:xfrm>
          <a:off x="7707630" y="0"/>
          <a:ext cx="140208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2193" cy="242941"/>
    <xdr:sp>
      <xdr:nvSpPr>
        <xdr:cNvPr id="3" name="AutoShape 2">
          <a:hlinkClick xmlns:r="http://schemas.openxmlformats.org/officeDocument/2006/relationships" r:id="rId2"/>
        </xdr:cNvPr>
        <xdr:cNvSpPr>
          <a:spLocks noChangeArrowheads="1"/>
        </xdr:cNvSpPr>
      </xdr:nvSpPr>
      <xdr:spPr>
        <a:xfrm>
          <a:off x="2540" y="0"/>
          <a:ext cx="5924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49530</xdr:colOff>
      <xdr:row>0</xdr:row>
      <xdr:rowOff>0</xdr:rowOff>
    </xdr:from>
    <xdr:to>
      <xdr:col>11</xdr:col>
      <xdr:colOff>609621</xdr:colOff>
      <xdr:row>0</xdr:row>
      <xdr:rowOff>333375</xdr:rowOff>
    </xdr:to>
    <xdr:sp>
      <xdr:nvSpPr>
        <xdr:cNvPr id="4" name="AutoShape 2"/>
        <xdr:cNvSpPr>
          <a:spLocks noChangeArrowheads="1"/>
        </xdr:cNvSpPr>
      </xdr:nvSpPr>
      <xdr:spPr>
        <a:xfrm>
          <a:off x="7639050" y="0"/>
          <a:ext cx="140589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911225</xdr:colOff>
      <xdr:row>0</xdr:row>
      <xdr:rowOff>0</xdr:rowOff>
    </xdr:from>
    <xdr:to>
      <xdr:col>11</xdr:col>
      <xdr:colOff>542925</xdr:colOff>
      <xdr:row>0</xdr:row>
      <xdr:rowOff>333375</xdr:rowOff>
    </xdr:to>
    <xdr:sp>
      <xdr:nvSpPr>
        <xdr:cNvPr id="4" name="AutoShape 2"/>
        <xdr:cNvSpPr>
          <a:spLocks noChangeArrowheads="1"/>
        </xdr:cNvSpPr>
      </xdr:nvSpPr>
      <xdr:spPr>
        <a:xfrm>
          <a:off x="7677785" y="0"/>
          <a:ext cx="14071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10</xdr:col>
      <xdr:colOff>85725</xdr:colOff>
      <xdr:row>0</xdr:row>
      <xdr:rowOff>1588</xdr:rowOff>
    </xdr:from>
    <xdr:to>
      <xdr:col>11</xdr:col>
      <xdr:colOff>625475</xdr:colOff>
      <xdr:row>0</xdr:row>
      <xdr:rowOff>343043</xdr:rowOff>
    </xdr:to>
    <xdr:sp>
      <xdr:nvSpPr>
        <xdr:cNvPr id="4" name="AutoShape 2"/>
        <xdr:cNvSpPr>
          <a:spLocks noChangeArrowheads="1"/>
        </xdr:cNvSpPr>
      </xdr:nvSpPr>
      <xdr:spPr>
        <a:xfrm>
          <a:off x="7614285" y="1270"/>
          <a:ext cx="1385570"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53975</xdr:colOff>
      <xdr:row>0</xdr:row>
      <xdr:rowOff>0</xdr:rowOff>
    </xdr:from>
    <xdr:to>
      <xdr:col>8</xdr:col>
      <xdr:colOff>720725</xdr:colOff>
      <xdr:row>0</xdr:row>
      <xdr:rowOff>333375</xdr:rowOff>
    </xdr:to>
    <xdr:sp>
      <xdr:nvSpPr>
        <xdr:cNvPr id="4" name="AutoShape 2"/>
        <xdr:cNvSpPr>
          <a:spLocks noChangeArrowheads="1"/>
        </xdr:cNvSpPr>
      </xdr:nvSpPr>
      <xdr:spPr>
        <a:xfrm>
          <a:off x="7430135" y="0"/>
          <a:ext cx="13982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4200" cy="242941"/>
    <xdr:sp>
      <xdr:nvSpPr>
        <xdr:cNvPr id="3" name="AutoShape 2">
          <a:hlinkClick xmlns:r="http://schemas.openxmlformats.org/officeDocument/2006/relationships" r:id="rId2"/>
        </xdr:cNvPr>
        <xdr:cNvSpPr>
          <a:spLocks noChangeArrowheads="1"/>
        </xdr:cNvSpPr>
      </xdr:nvSpPr>
      <xdr:spPr>
        <a:xfrm>
          <a:off x="8890" y="0"/>
          <a:ext cx="5842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60325</xdr:colOff>
      <xdr:row>0</xdr:row>
      <xdr:rowOff>0</xdr:rowOff>
    </xdr:from>
    <xdr:to>
      <xdr:col>10</xdr:col>
      <xdr:colOff>571514</xdr:colOff>
      <xdr:row>0</xdr:row>
      <xdr:rowOff>333375</xdr:rowOff>
    </xdr:to>
    <xdr:sp>
      <xdr:nvSpPr>
        <xdr:cNvPr id="4" name="AutoShape 2"/>
        <xdr:cNvSpPr>
          <a:spLocks noChangeArrowheads="1"/>
        </xdr:cNvSpPr>
      </xdr:nvSpPr>
      <xdr:spPr>
        <a:xfrm>
          <a:off x="7329805" y="0"/>
          <a:ext cx="14027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36315" cy="233223"/>
    <xdr:sp>
      <xdr:nvSpPr>
        <xdr:cNvPr id="2" name="AutoShape 2">
          <a:hlinkClick xmlns:r="http://schemas.openxmlformats.org/officeDocument/2006/relationships" r:id="rId1"/>
        </xdr:cNvPr>
        <xdr:cNvSpPr>
          <a:spLocks noChangeArrowheads="1"/>
        </xdr:cNvSpPr>
      </xdr:nvSpPr>
      <xdr:spPr>
        <a:xfrm>
          <a:off x="0" y="304800"/>
          <a:ext cx="63627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626769" cy="242941"/>
    <xdr:sp>
      <xdr:nvSpPr>
        <xdr:cNvPr id="3" name="AutoShape 2">
          <a:hlinkClick xmlns:r="http://schemas.openxmlformats.org/officeDocument/2006/relationships" r:id="rId2"/>
        </xdr:cNvPr>
        <xdr:cNvSpPr>
          <a:spLocks noChangeArrowheads="1"/>
        </xdr:cNvSpPr>
      </xdr:nvSpPr>
      <xdr:spPr>
        <a:xfrm>
          <a:off x="8890" y="0"/>
          <a:ext cx="62738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4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17</xdr:col>
      <xdr:colOff>34290</xdr:colOff>
      <xdr:row>0</xdr:row>
      <xdr:rowOff>0</xdr:rowOff>
    </xdr:from>
    <xdr:to>
      <xdr:col>19</xdr:col>
      <xdr:colOff>314418</xdr:colOff>
      <xdr:row>0</xdr:row>
      <xdr:rowOff>333375</xdr:rowOff>
    </xdr:to>
    <xdr:sp>
      <xdr:nvSpPr>
        <xdr:cNvPr id="4" name="AutoShape 2"/>
        <xdr:cNvSpPr>
          <a:spLocks noChangeArrowheads="1"/>
        </xdr:cNvSpPr>
      </xdr:nvSpPr>
      <xdr:spPr>
        <a:xfrm>
          <a:off x="8416290" y="0"/>
          <a:ext cx="14154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13</xdr:col>
      <xdr:colOff>66675</xdr:colOff>
      <xdr:row>0</xdr:row>
      <xdr:rowOff>1588</xdr:rowOff>
    </xdr:from>
    <xdr:to>
      <xdr:col>15</xdr:col>
      <xdr:colOff>0</xdr:colOff>
      <xdr:row>0</xdr:row>
      <xdr:rowOff>343043</xdr:rowOff>
    </xdr:to>
    <xdr:sp>
      <xdr:nvSpPr>
        <xdr:cNvPr id="4" name="AutoShape 2"/>
        <xdr:cNvSpPr>
          <a:spLocks noChangeArrowheads="1"/>
        </xdr:cNvSpPr>
      </xdr:nvSpPr>
      <xdr:spPr>
        <a:xfrm>
          <a:off x="7366635" y="1270"/>
          <a:ext cx="1396365"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2478" cy="233223"/>
    <xdr:sp>
      <xdr:nvSpPr>
        <xdr:cNvPr id="2" name="AutoShape 2">
          <a:hlinkClick xmlns:r="http://schemas.openxmlformats.org/officeDocument/2006/relationships" r:id="rId1"/>
        </xdr:cNvPr>
        <xdr:cNvSpPr>
          <a:spLocks noChangeArrowheads="1"/>
        </xdr:cNvSpPr>
      </xdr:nvSpPr>
      <xdr:spPr>
        <a:xfrm>
          <a:off x="0" y="304800"/>
          <a:ext cx="59245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9316" cy="242941"/>
    <xdr:sp>
      <xdr:nvSpPr>
        <xdr:cNvPr id="3" name="AutoShape 2">
          <a:hlinkClick xmlns:r="http://schemas.openxmlformats.org/officeDocument/2006/relationships" r:id="rId2"/>
        </xdr:cNvPr>
        <xdr:cNvSpPr>
          <a:spLocks noChangeArrowheads="1"/>
        </xdr:cNvSpPr>
      </xdr:nvSpPr>
      <xdr:spPr>
        <a:xfrm>
          <a:off x="2540" y="0"/>
          <a:ext cx="58991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53975</xdr:colOff>
      <xdr:row>0</xdr:row>
      <xdr:rowOff>0</xdr:rowOff>
    </xdr:from>
    <xdr:to>
      <xdr:col>17</xdr:col>
      <xdr:colOff>111125</xdr:colOff>
      <xdr:row>0</xdr:row>
      <xdr:rowOff>333375</xdr:rowOff>
    </xdr:to>
    <xdr:sp>
      <xdr:nvSpPr>
        <xdr:cNvPr id="4" name="AutoShape 2"/>
        <xdr:cNvSpPr>
          <a:spLocks noChangeArrowheads="1"/>
        </xdr:cNvSpPr>
      </xdr:nvSpPr>
      <xdr:spPr>
        <a:xfrm>
          <a:off x="7902575" y="0"/>
          <a:ext cx="139065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1</xdr:col>
      <xdr:colOff>308610</xdr:colOff>
      <xdr:row>0</xdr:row>
      <xdr:rowOff>19051</xdr:rowOff>
    </xdr:from>
    <xdr:ext cx="864904" cy="225072"/>
    <xdr:sp>
      <xdr:nvSpPr>
        <xdr:cNvPr id="2" name="AutoShape 2">
          <a:hlinkClick xmlns:r="http://schemas.openxmlformats.org/officeDocument/2006/relationships" r:id="rId1"/>
        </xdr:cNvPr>
        <xdr:cNvSpPr>
          <a:spLocks noChangeArrowheads="1"/>
        </xdr:cNvSpPr>
      </xdr:nvSpPr>
      <xdr:spPr>
        <a:xfrm>
          <a:off x="697230" y="19050"/>
          <a:ext cx="864870" cy="224790"/>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lnSpc>
              <a:spcPts val="1500"/>
            </a:lnSpc>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万元</a:t>
          </a:r>
          <a:r>
            <a:rPr lang="zh-CN" altLang="zh-CN" sz="1000" b="0" i="0" baseline="0">
              <a:effectLst/>
              <a:latin typeface="+mn-lt"/>
              <a:ea typeface="+mn-ea"/>
              <a:cs typeface="+mn-cs"/>
            </a:rPr>
            <a:t>汇</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36511</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36195"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5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1270" y="0"/>
          <a:ext cx="59626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76200</xdr:colOff>
      <xdr:row>0</xdr:row>
      <xdr:rowOff>38100</xdr:rowOff>
    </xdr:from>
    <xdr:to>
      <xdr:col>17</xdr:col>
      <xdr:colOff>0</xdr:colOff>
      <xdr:row>0</xdr:row>
      <xdr:rowOff>371475</xdr:rowOff>
    </xdr:to>
    <xdr:sp>
      <xdr:nvSpPr>
        <xdr:cNvPr id="4" name="AutoShape 2"/>
        <xdr:cNvSpPr>
          <a:spLocks noChangeArrowheads="1"/>
        </xdr:cNvSpPr>
      </xdr:nvSpPr>
      <xdr:spPr>
        <a:xfrm>
          <a:off x="7863840" y="3810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5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30</xdr:col>
      <xdr:colOff>66675</xdr:colOff>
      <xdr:row>0</xdr:row>
      <xdr:rowOff>0</xdr:rowOff>
    </xdr:from>
    <xdr:to>
      <xdr:col>33</xdr:col>
      <xdr:colOff>187325</xdr:colOff>
      <xdr:row>0</xdr:row>
      <xdr:rowOff>333375</xdr:rowOff>
    </xdr:to>
    <xdr:sp>
      <xdr:nvSpPr>
        <xdr:cNvPr id="4" name="AutoShape 2"/>
        <xdr:cNvSpPr>
          <a:spLocks noChangeArrowheads="1"/>
        </xdr:cNvSpPr>
      </xdr:nvSpPr>
      <xdr:spPr>
        <a:xfrm>
          <a:off x="7999095" y="0"/>
          <a:ext cx="13855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20</xdr:col>
      <xdr:colOff>60325</xdr:colOff>
      <xdr:row>0</xdr:row>
      <xdr:rowOff>0</xdr:rowOff>
    </xdr:from>
    <xdr:to>
      <xdr:col>21</xdr:col>
      <xdr:colOff>576162</xdr:colOff>
      <xdr:row>0</xdr:row>
      <xdr:rowOff>330855</xdr:rowOff>
    </xdr:to>
    <xdr:sp>
      <xdr:nvSpPr>
        <xdr:cNvPr id="4" name="AutoShape 2"/>
        <xdr:cNvSpPr>
          <a:spLocks noChangeArrowheads="1"/>
        </xdr:cNvSpPr>
      </xdr:nvSpPr>
      <xdr:spPr>
        <a:xfrm>
          <a:off x="8007985" y="0"/>
          <a:ext cx="1407160" cy="33083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254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19</xdr:col>
      <xdr:colOff>57150</xdr:colOff>
      <xdr:row>0</xdr:row>
      <xdr:rowOff>0</xdr:rowOff>
    </xdr:from>
    <xdr:to>
      <xdr:col>21</xdr:col>
      <xdr:colOff>149253</xdr:colOff>
      <xdr:row>0</xdr:row>
      <xdr:rowOff>333375</xdr:rowOff>
    </xdr:to>
    <xdr:sp>
      <xdr:nvSpPr>
        <xdr:cNvPr id="4" name="AutoShape 2"/>
        <xdr:cNvSpPr>
          <a:spLocks noChangeArrowheads="1"/>
        </xdr:cNvSpPr>
      </xdr:nvSpPr>
      <xdr:spPr>
        <a:xfrm>
          <a:off x="841629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20</xdr:col>
      <xdr:colOff>369570</xdr:colOff>
      <xdr:row>0</xdr:row>
      <xdr:rowOff>0</xdr:rowOff>
    </xdr:from>
    <xdr:to>
      <xdr:col>22</xdr:col>
      <xdr:colOff>499877</xdr:colOff>
      <xdr:row>0</xdr:row>
      <xdr:rowOff>333375</xdr:rowOff>
    </xdr:to>
    <xdr:sp>
      <xdr:nvSpPr>
        <xdr:cNvPr id="4" name="AutoShape 2"/>
        <xdr:cNvSpPr>
          <a:spLocks noChangeArrowheads="1"/>
        </xdr:cNvSpPr>
      </xdr:nvSpPr>
      <xdr:spPr>
        <a:xfrm>
          <a:off x="8431530" y="0"/>
          <a:ext cx="141795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5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0</xdr:colOff>
      <xdr:row>0</xdr:row>
      <xdr:rowOff>0</xdr:rowOff>
    </xdr:from>
    <xdr:to>
      <xdr:col>16</xdr:col>
      <xdr:colOff>304202</xdr:colOff>
      <xdr:row>0</xdr:row>
      <xdr:rowOff>333375</xdr:rowOff>
    </xdr:to>
    <xdr:sp>
      <xdr:nvSpPr>
        <xdr:cNvPr id="4" name="AutoShape 2"/>
        <xdr:cNvSpPr>
          <a:spLocks noChangeArrowheads="1"/>
        </xdr:cNvSpPr>
      </xdr:nvSpPr>
      <xdr:spPr>
        <a:xfrm>
          <a:off x="11468100" y="0"/>
          <a:ext cx="131000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58.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50</xdr:row>
      <xdr:rowOff>0</xdr:rowOff>
    </xdr:from>
    <xdr:to>
      <xdr:col>6</xdr:col>
      <xdr:colOff>347980</xdr:colOff>
      <xdr:row>51</xdr:row>
      <xdr:rowOff>0</xdr:rowOff>
    </xdr:to>
    <xdr:pic>
      <xdr:nvPicPr>
        <xdr:cNvPr id="854049" name="Host Control  2" descr=" " hidden="1"/>
        <xdr:cNvPicPr/>
      </xdr:nvPicPr>
      <xdr:blipFill>
        <a:blip r:embed="rId1"/>
        <a:stretch>
          <a:fillRect/>
        </a:stretch>
      </xdr:blipFill>
      <xdr:spPr>
        <a:xfrm>
          <a:off x="4496435" y="15737840"/>
          <a:ext cx="1033780" cy="304800"/>
        </a:xfrm>
        <a:prstGeom prst="rect">
          <a:avLst/>
        </a:prstGeom>
        <a:noFill/>
        <a:ln w="9525">
          <a:noFill/>
        </a:ln>
      </xdr:spPr>
    </xdr:pic>
    <xdr:clientData/>
  </xdr:twoCellAnchor>
  <xdr:twoCellAnchor>
    <xdr:from>
      <xdr:col>5</xdr:col>
      <xdr:colOff>0</xdr:colOff>
      <xdr:row>50</xdr:row>
      <xdr:rowOff>0</xdr:rowOff>
    </xdr:from>
    <xdr:to>
      <xdr:col>6</xdr:col>
      <xdr:colOff>347980</xdr:colOff>
      <xdr:row>51</xdr:row>
      <xdr:rowOff>0</xdr:rowOff>
    </xdr:to>
    <xdr:pic>
      <xdr:nvPicPr>
        <xdr:cNvPr id="854050" name="Host Control  3" descr=" " hidden="1"/>
        <xdr:cNvPicPr/>
      </xdr:nvPicPr>
      <xdr:blipFill>
        <a:blip r:embed="rId2"/>
        <a:stretch>
          <a:fillRect/>
        </a:stretch>
      </xdr:blipFill>
      <xdr:spPr>
        <a:xfrm>
          <a:off x="4496435" y="15737840"/>
          <a:ext cx="1033780" cy="304800"/>
        </a:xfrm>
        <a:prstGeom prst="rect">
          <a:avLst/>
        </a:prstGeom>
        <a:noFill/>
        <a:ln w="9525">
          <a:noFill/>
        </a:ln>
      </xdr:spPr>
    </xdr:pic>
    <xdr:clientData/>
  </xdr:twoCellAnchor>
</xdr:wsDr>
</file>

<file path=xl/drawings/drawing5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0</xdr:colOff>
      <xdr:row>0</xdr:row>
      <xdr:rowOff>0</xdr:rowOff>
    </xdr:from>
    <xdr:to>
      <xdr:col>21</xdr:col>
      <xdr:colOff>346750</xdr:colOff>
      <xdr:row>0</xdr:row>
      <xdr:rowOff>333375</xdr:rowOff>
    </xdr:to>
    <xdr:sp>
      <xdr:nvSpPr>
        <xdr:cNvPr id="4" name="AutoShape 2"/>
        <xdr:cNvSpPr>
          <a:spLocks noChangeArrowheads="1"/>
        </xdr:cNvSpPr>
      </xdr:nvSpPr>
      <xdr:spPr>
        <a:xfrm>
          <a:off x="8945880" y="0"/>
          <a:ext cx="145161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79811" cy="233853"/>
    <xdr:sp>
      <xdr:nvSpPr>
        <xdr:cNvPr id="2" name="AutoShape 2">
          <a:hlinkClick xmlns:r="http://schemas.openxmlformats.org/officeDocument/2006/relationships" r:id="rId1"/>
        </xdr:cNvPr>
        <xdr:cNvSpPr>
          <a:spLocks noChangeArrowheads="1"/>
        </xdr:cNvSpPr>
      </xdr:nvSpPr>
      <xdr:spPr>
        <a:xfrm>
          <a:off x="0" y="304800"/>
          <a:ext cx="579755" cy="233680"/>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6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0</xdr:colOff>
      <xdr:row>0</xdr:row>
      <xdr:rowOff>0</xdr:rowOff>
    </xdr:from>
    <xdr:to>
      <xdr:col>21</xdr:col>
      <xdr:colOff>346750</xdr:colOff>
      <xdr:row>0</xdr:row>
      <xdr:rowOff>333375</xdr:rowOff>
    </xdr:to>
    <xdr:sp>
      <xdr:nvSpPr>
        <xdr:cNvPr id="4" name="AutoShape 2"/>
        <xdr:cNvSpPr>
          <a:spLocks noChangeArrowheads="1"/>
        </xdr:cNvSpPr>
      </xdr:nvSpPr>
      <xdr:spPr>
        <a:xfrm>
          <a:off x="8945880" y="0"/>
          <a:ext cx="145161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254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18</xdr:col>
      <xdr:colOff>60325</xdr:colOff>
      <xdr:row>0</xdr:row>
      <xdr:rowOff>0</xdr:rowOff>
    </xdr:from>
    <xdr:to>
      <xdr:col>20</xdr:col>
      <xdr:colOff>41275</xdr:colOff>
      <xdr:row>0</xdr:row>
      <xdr:rowOff>333375</xdr:rowOff>
    </xdr:to>
    <xdr:sp>
      <xdr:nvSpPr>
        <xdr:cNvPr id="4" name="AutoShape 2"/>
        <xdr:cNvSpPr>
          <a:spLocks noChangeArrowheads="1"/>
        </xdr:cNvSpPr>
      </xdr:nvSpPr>
      <xdr:spPr>
        <a:xfrm>
          <a:off x="8053705" y="0"/>
          <a:ext cx="13982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254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15</xdr:col>
      <xdr:colOff>41275</xdr:colOff>
      <xdr:row>0</xdr:row>
      <xdr:rowOff>0</xdr:rowOff>
    </xdr:from>
    <xdr:to>
      <xdr:col>16</xdr:col>
      <xdr:colOff>549275</xdr:colOff>
      <xdr:row>0</xdr:row>
      <xdr:rowOff>333375</xdr:rowOff>
    </xdr:to>
    <xdr:sp>
      <xdr:nvSpPr>
        <xdr:cNvPr id="4" name="AutoShape 2"/>
        <xdr:cNvSpPr>
          <a:spLocks noChangeArrowheads="1"/>
        </xdr:cNvSpPr>
      </xdr:nvSpPr>
      <xdr:spPr>
        <a:xfrm>
          <a:off x="7775575" y="0"/>
          <a:ext cx="139192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6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24</xdr:col>
      <xdr:colOff>38100</xdr:colOff>
      <xdr:row>0</xdr:row>
      <xdr:rowOff>0</xdr:rowOff>
    </xdr:from>
    <xdr:to>
      <xdr:col>25</xdr:col>
      <xdr:colOff>816003</xdr:colOff>
      <xdr:row>0</xdr:row>
      <xdr:rowOff>333375</xdr:rowOff>
    </xdr:to>
    <xdr:sp>
      <xdr:nvSpPr>
        <xdr:cNvPr id="4" name="AutoShape 2"/>
        <xdr:cNvSpPr>
          <a:spLocks noChangeArrowheads="1"/>
        </xdr:cNvSpPr>
      </xdr:nvSpPr>
      <xdr:spPr>
        <a:xfrm>
          <a:off x="1474470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889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32</xdr:col>
      <xdr:colOff>38100</xdr:colOff>
      <xdr:row>0</xdr:row>
      <xdr:rowOff>0</xdr:rowOff>
    </xdr:from>
    <xdr:to>
      <xdr:col>33</xdr:col>
      <xdr:colOff>816003</xdr:colOff>
      <xdr:row>0</xdr:row>
      <xdr:rowOff>333375</xdr:rowOff>
    </xdr:to>
    <xdr:sp>
      <xdr:nvSpPr>
        <xdr:cNvPr id="4" name="AutoShape 2"/>
        <xdr:cNvSpPr>
          <a:spLocks noChangeArrowheads="1"/>
        </xdr:cNvSpPr>
      </xdr:nvSpPr>
      <xdr:spPr>
        <a:xfrm>
          <a:off x="1955292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2881" cy="242941"/>
    <xdr:sp>
      <xdr:nvSpPr>
        <xdr:cNvPr id="3" name="AutoShape 2">
          <a:hlinkClick xmlns:r="http://schemas.openxmlformats.org/officeDocument/2006/relationships" r:id="rId2"/>
        </xdr:cNvPr>
        <xdr:cNvSpPr>
          <a:spLocks noChangeArrowheads="1"/>
        </xdr:cNvSpPr>
      </xdr:nvSpPr>
      <xdr:spPr>
        <a:xfrm>
          <a:off x="2540" y="0"/>
          <a:ext cx="58293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18</xdr:col>
      <xdr:colOff>34925</xdr:colOff>
      <xdr:row>0</xdr:row>
      <xdr:rowOff>0</xdr:rowOff>
    </xdr:from>
    <xdr:to>
      <xdr:col>20</xdr:col>
      <xdr:colOff>244475</xdr:colOff>
      <xdr:row>0</xdr:row>
      <xdr:rowOff>333375</xdr:rowOff>
    </xdr:to>
    <xdr:sp>
      <xdr:nvSpPr>
        <xdr:cNvPr id="4" name="AutoShape 2"/>
        <xdr:cNvSpPr>
          <a:spLocks noChangeArrowheads="1"/>
        </xdr:cNvSpPr>
      </xdr:nvSpPr>
      <xdr:spPr>
        <a:xfrm>
          <a:off x="8386445" y="0"/>
          <a:ext cx="13982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8</xdr:col>
      <xdr:colOff>316251</xdr:colOff>
      <xdr:row>0</xdr:row>
      <xdr:rowOff>333375</xdr:rowOff>
    </xdr:to>
    <xdr:sp>
      <xdr:nvSpPr>
        <xdr:cNvPr id="4" name="AutoShape 2"/>
        <xdr:cNvSpPr>
          <a:spLocks noChangeArrowheads="1"/>
        </xdr:cNvSpPr>
      </xdr:nvSpPr>
      <xdr:spPr>
        <a:xfrm>
          <a:off x="6111240" y="0"/>
          <a:ext cx="139065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6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6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1925" cy="242941"/>
    <xdr:sp>
      <xdr:nvSpPr>
        <xdr:cNvPr id="3" name="AutoShape 2">
          <a:hlinkClick xmlns:r="http://schemas.openxmlformats.org/officeDocument/2006/relationships" r:id="rId2"/>
        </xdr:cNvPr>
        <xdr:cNvSpPr>
          <a:spLocks noChangeArrowheads="1"/>
        </xdr:cNvSpPr>
      </xdr:nvSpPr>
      <xdr:spPr>
        <a:xfrm>
          <a:off x="8890" y="0"/>
          <a:ext cx="5721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17</xdr:col>
      <xdr:colOff>468630</xdr:colOff>
      <xdr:row>0</xdr:row>
      <xdr:rowOff>146685</xdr:rowOff>
    </xdr:from>
    <xdr:to>
      <xdr:col>19</xdr:col>
      <xdr:colOff>504856</xdr:colOff>
      <xdr:row>1</xdr:row>
      <xdr:rowOff>99060</xdr:rowOff>
    </xdr:to>
    <xdr:sp>
      <xdr:nvSpPr>
        <xdr:cNvPr id="4" name="AutoShape 2"/>
        <xdr:cNvSpPr>
          <a:spLocks noChangeArrowheads="1"/>
        </xdr:cNvSpPr>
      </xdr:nvSpPr>
      <xdr:spPr>
        <a:xfrm>
          <a:off x="10991850" y="146685"/>
          <a:ext cx="14077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79811" cy="233853"/>
    <xdr:sp>
      <xdr:nvSpPr>
        <xdr:cNvPr id="2" name="AutoShape 2">
          <a:hlinkClick xmlns:r="http://schemas.openxmlformats.org/officeDocument/2006/relationships" r:id="rId1"/>
        </xdr:cNvPr>
        <xdr:cNvSpPr>
          <a:spLocks noChangeArrowheads="1"/>
        </xdr:cNvSpPr>
      </xdr:nvSpPr>
      <xdr:spPr>
        <a:xfrm>
          <a:off x="0" y="304800"/>
          <a:ext cx="579755" cy="233680"/>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7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1925" cy="242941"/>
    <xdr:sp>
      <xdr:nvSpPr>
        <xdr:cNvPr id="3" name="AutoShape 2">
          <a:hlinkClick xmlns:r="http://schemas.openxmlformats.org/officeDocument/2006/relationships" r:id="rId2"/>
        </xdr:cNvPr>
        <xdr:cNvSpPr>
          <a:spLocks noChangeArrowheads="1"/>
        </xdr:cNvSpPr>
      </xdr:nvSpPr>
      <xdr:spPr>
        <a:xfrm>
          <a:off x="8890" y="0"/>
          <a:ext cx="5721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17</xdr:col>
      <xdr:colOff>468630</xdr:colOff>
      <xdr:row>0</xdr:row>
      <xdr:rowOff>146685</xdr:rowOff>
    </xdr:from>
    <xdr:to>
      <xdr:col>19</xdr:col>
      <xdr:colOff>504856</xdr:colOff>
      <xdr:row>1</xdr:row>
      <xdr:rowOff>99060</xdr:rowOff>
    </xdr:to>
    <xdr:sp>
      <xdr:nvSpPr>
        <xdr:cNvPr id="4" name="AutoShape 2"/>
        <xdr:cNvSpPr>
          <a:spLocks noChangeArrowheads="1"/>
        </xdr:cNvSpPr>
      </xdr:nvSpPr>
      <xdr:spPr>
        <a:xfrm>
          <a:off x="10991850" y="146685"/>
          <a:ext cx="14077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1925" cy="242941"/>
    <xdr:sp>
      <xdr:nvSpPr>
        <xdr:cNvPr id="3" name="AutoShape 2">
          <a:hlinkClick xmlns:r="http://schemas.openxmlformats.org/officeDocument/2006/relationships" r:id="rId2"/>
        </xdr:cNvPr>
        <xdr:cNvSpPr>
          <a:spLocks noChangeArrowheads="1"/>
        </xdr:cNvSpPr>
      </xdr:nvSpPr>
      <xdr:spPr>
        <a:xfrm>
          <a:off x="8890" y="0"/>
          <a:ext cx="5721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17</xdr:col>
      <xdr:colOff>468630</xdr:colOff>
      <xdr:row>0</xdr:row>
      <xdr:rowOff>146685</xdr:rowOff>
    </xdr:from>
    <xdr:to>
      <xdr:col>19</xdr:col>
      <xdr:colOff>504856</xdr:colOff>
      <xdr:row>1</xdr:row>
      <xdr:rowOff>99060</xdr:rowOff>
    </xdr:to>
    <xdr:sp>
      <xdr:nvSpPr>
        <xdr:cNvPr id="4" name="AutoShape 2"/>
        <xdr:cNvSpPr>
          <a:spLocks noChangeArrowheads="1"/>
        </xdr:cNvSpPr>
      </xdr:nvSpPr>
      <xdr:spPr>
        <a:xfrm>
          <a:off x="10808970" y="146685"/>
          <a:ext cx="14077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1925" cy="242941"/>
    <xdr:sp>
      <xdr:nvSpPr>
        <xdr:cNvPr id="3" name="AutoShape 2">
          <a:hlinkClick xmlns:r="http://schemas.openxmlformats.org/officeDocument/2006/relationships" r:id="rId2"/>
        </xdr:cNvPr>
        <xdr:cNvSpPr>
          <a:spLocks noChangeArrowheads="1"/>
        </xdr:cNvSpPr>
      </xdr:nvSpPr>
      <xdr:spPr>
        <a:xfrm>
          <a:off x="8890" y="0"/>
          <a:ext cx="5721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17</xdr:col>
      <xdr:colOff>468630</xdr:colOff>
      <xdr:row>0</xdr:row>
      <xdr:rowOff>146685</xdr:rowOff>
    </xdr:from>
    <xdr:to>
      <xdr:col>19</xdr:col>
      <xdr:colOff>504856</xdr:colOff>
      <xdr:row>1</xdr:row>
      <xdr:rowOff>99060</xdr:rowOff>
    </xdr:to>
    <xdr:sp>
      <xdr:nvSpPr>
        <xdr:cNvPr id="4" name="AutoShape 2"/>
        <xdr:cNvSpPr>
          <a:spLocks noChangeArrowheads="1"/>
        </xdr:cNvSpPr>
      </xdr:nvSpPr>
      <xdr:spPr>
        <a:xfrm>
          <a:off x="10877550" y="146685"/>
          <a:ext cx="14077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2979" cy="242941"/>
    <xdr:sp>
      <xdr:nvSpPr>
        <xdr:cNvPr id="3" name="AutoShape 2">
          <a:hlinkClick xmlns:r="http://schemas.openxmlformats.org/officeDocument/2006/relationships" r:id="rId2"/>
        </xdr:cNvPr>
        <xdr:cNvSpPr>
          <a:spLocks noChangeArrowheads="1"/>
        </xdr:cNvSpPr>
      </xdr:nvSpPr>
      <xdr:spPr>
        <a:xfrm>
          <a:off x="2540" y="0"/>
          <a:ext cx="58356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53975</xdr:colOff>
      <xdr:row>0</xdr:row>
      <xdr:rowOff>0</xdr:rowOff>
    </xdr:from>
    <xdr:to>
      <xdr:col>7</xdr:col>
      <xdr:colOff>790575</xdr:colOff>
      <xdr:row>0</xdr:row>
      <xdr:rowOff>333375</xdr:rowOff>
    </xdr:to>
    <xdr:sp>
      <xdr:nvSpPr>
        <xdr:cNvPr id="4" name="AutoShape 2"/>
        <xdr:cNvSpPr>
          <a:spLocks noChangeArrowheads="1"/>
        </xdr:cNvSpPr>
      </xdr:nvSpPr>
      <xdr:spPr>
        <a:xfrm>
          <a:off x="7513955" y="0"/>
          <a:ext cx="14071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2193" cy="242941"/>
    <xdr:sp>
      <xdr:nvSpPr>
        <xdr:cNvPr id="3" name="AutoShape 2">
          <a:hlinkClick xmlns:r="http://schemas.openxmlformats.org/officeDocument/2006/relationships" r:id="rId2"/>
        </xdr:cNvPr>
        <xdr:cNvSpPr>
          <a:spLocks noChangeArrowheads="1"/>
        </xdr:cNvSpPr>
      </xdr:nvSpPr>
      <xdr:spPr>
        <a:xfrm>
          <a:off x="2540" y="0"/>
          <a:ext cx="5924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13</xdr:col>
      <xdr:colOff>47625</xdr:colOff>
      <xdr:row>0</xdr:row>
      <xdr:rowOff>0</xdr:rowOff>
    </xdr:from>
    <xdr:to>
      <xdr:col>14</xdr:col>
      <xdr:colOff>369694</xdr:colOff>
      <xdr:row>0</xdr:row>
      <xdr:rowOff>333375</xdr:rowOff>
    </xdr:to>
    <xdr:sp>
      <xdr:nvSpPr>
        <xdr:cNvPr id="4" name="AutoShape 2"/>
        <xdr:cNvSpPr>
          <a:spLocks noChangeArrowheads="1"/>
        </xdr:cNvSpPr>
      </xdr:nvSpPr>
      <xdr:spPr>
        <a:xfrm>
          <a:off x="7225665" y="0"/>
          <a:ext cx="136588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2193" cy="242941"/>
    <xdr:sp>
      <xdr:nvSpPr>
        <xdr:cNvPr id="3" name="AutoShape 2">
          <a:hlinkClick xmlns:r="http://schemas.openxmlformats.org/officeDocument/2006/relationships" r:id="rId2"/>
        </xdr:cNvPr>
        <xdr:cNvSpPr>
          <a:spLocks noChangeArrowheads="1"/>
        </xdr:cNvSpPr>
      </xdr:nvSpPr>
      <xdr:spPr>
        <a:xfrm>
          <a:off x="2540" y="0"/>
          <a:ext cx="5924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14</xdr:col>
      <xdr:colOff>57150</xdr:colOff>
      <xdr:row>0</xdr:row>
      <xdr:rowOff>0</xdr:rowOff>
    </xdr:from>
    <xdr:to>
      <xdr:col>16</xdr:col>
      <xdr:colOff>104775</xdr:colOff>
      <xdr:row>0</xdr:row>
      <xdr:rowOff>333375</xdr:rowOff>
    </xdr:to>
    <xdr:sp>
      <xdr:nvSpPr>
        <xdr:cNvPr id="4" name="AutoShape 2"/>
        <xdr:cNvSpPr>
          <a:spLocks noChangeArrowheads="1"/>
        </xdr:cNvSpPr>
      </xdr:nvSpPr>
      <xdr:spPr>
        <a:xfrm>
          <a:off x="7661910" y="0"/>
          <a:ext cx="139636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5313" cy="242941"/>
    <xdr:sp>
      <xdr:nvSpPr>
        <xdr:cNvPr id="3" name="AutoShape 2">
          <a:hlinkClick xmlns:r="http://schemas.openxmlformats.org/officeDocument/2006/relationships" r:id="rId2"/>
        </xdr:cNvPr>
        <xdr:cNvSpPr>
          <a:spLocks noChangeArrowheads="1"/>
        </xdr:cNvSpPr>
      </xdr:nvSpPr>
      <xdr:spPr>
        <a:xfrm>
          <a:off x="-1270" y="0"/>
          <a:ext cx="59436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7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9450" cy="242941"/>
    <xdr:sp>
      <xdr:nvSpPr>
        <xdr:cNvPr id="3" name="AutoShape 2">
          <a:hlinkClick xmlns:r="http://schemas.openxmlformats.org/officeDocument/2006/relationships" r:id="rId2"/>
        </xdr:cNvPr>
        <xdr:cNvSpPr>
          <a:spLocks noChangeArrowheads="1"/>
        </xdr:cNvSpPr>
      </xdr:nvSpPr>
      <xdr:spPr>
        <a:xfrm>
          <a:off x="8890" y="0"/>
          <a:ext cx="57975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30</xdr:col>
      <xdr:colOff>60325</xdr:colOff>
      <xdr:row>0</xdr:row>
      <xdr:rowOff>0</xdr:rowOff>
    </xdr:from>
    <xdr:to>
      <xdr:col>31</xdr:col>
      <xdr:colOff>571514</xdr:colOff>
      <xdr:row>0</xdr:row>
      <xdr:rowOff>333375</xdr:rowOff>
    </xdr:to>
    <xdr:sp>
      <xdr:nvSpPr>
        <xdr:cNvPr id="4" name="AutoShape 2"/>
        <xdr:cNvSpPr>
          <a:spLocks noChangeArrowheads="1"/>
        </xdr:cNvSpPr>
      </xdr:nvSpPr>
      <xdr:spPr>
        <a:xfrm>
          <a:off x="7764145" y="0"/>
          <a:ext cx="140271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12</xdr:col>
      <xdr:colOff>76200</xdr:colOff>
      <xdr:row>0</xdr:row>
      <xdr:rowOff>0</xdr:rowOff>
    </xdr:from>
    <xdr:to>
      <xdr:col>13</xdr:col>
      <xdr:colOff>457200</xdr:colOff>
      <xdr:row>0</xdr:row>
      <xdr:rowOff>333375</xdr:rowOff>
    </xdr:to>
    <xdr:sp>
      <xdr:nvSpPr>
        <xdr:cNvPr id="4" name="AutoShape 2"/>
        <xdr:cNvSpPr>
          <a:spLocks noChangeArrowheads="1"/>
        </xdr:cNvSpPr>
      </xdr:nvSpPr>
      <xdr:spPr>
        <a:xfrm>
          <a:off x="7597140" y="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7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254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76200</xdr:colOff>
      <xdr:row>0</xdr:row>
      <xdr:rowOff>0</xdr:rowOff>
    </xdr:from>
    <xdr:to>
      <xdr:col>10</xdr:col>
      <xdr:colOff>697251</xdr:colOff>
      <xdr:row>0</xdr:row>
      <xdr:rowOff>333375</xdr:rowOff>
    </xdr:to>
    <xdr:sp>
      <xdr:nvSpPr>
        <xdr:cNvPr id="4" name="AutoShape 2"/>
        <xdr:cNvSpPr>
          <a:spLocks noChangeArrowheads="1"/>
        </xdr:cNvSpPr>
      </xdr:nvSpPr>
      <xdr:spPr>
        <a:xfrm>
          <a:off x="6720840" y="0"/>
          <a:ext cx="139065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776"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78278" cy="242941"/>
    <xdr:sp>
      <xdr:nvSpPr>
        <xdr:cNvPr id="3" name="AutoShape 2">
          <a:hlinkClick xmlns:r="http://schemas.openxmlformats.org/officeDocument/2006/relationships" r:id="rId2"/>
        </xdr:cNvPr>
        <xdr:cNvSpPr>
          <a:spLocks noChangeArrowheads="1"/>
        </xdr:cNvSpPr>
      </xdr:nvSpPr>
      <xdr:spPr>
        <a:xfrm>
          <a:off x="8890" y="0"/>
          <a:ext cx="5784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8</xdr:col>
      <xdr:colOff>66675</xdr:colOff>
      <xdr:row>0</xdr:row>
      <xdr:rowOff>1588</xdr:rowOff>
    </xdr:from>
    <xdr:to>
      <xdr:col>9</xdr:col>
      <xdr:colOff>136525</xdr:colOff>
      <xdr:row>0</xdr:row>
      <xdr:rowOff>343043</xdr:rowOff>
    </xdr:to>
    <xdr:sp>
      <xdr:nvSpPr>
        <xdr:cNvPr id="4" name="AutoShape 2"/>
        <xdr:cNvSpPr>
          <a:spLocks noChangeArrowheads="1"/>
        </xdr:cNvSpPr>
      </xdr:nvSpPr>
      <xdr:spPr>
        <a:xfrm>
          <a:off x="7960995" y="1270"/>
          <a:ext cx="1388110"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308610</xdr:colOff>
      <xdr:row>0</xdr:row>
      <xdr:rowOff>19050</xdr:rowOff>
    </xdr:from>
    <xdr:to>
      <xdr:col>7</xdr:col>
      <xdr:colOff>838242</xdr:colOff>
      <xdr:row>0</xdr:row>
      <xdr:rowOff>352425</xdr:rowOff>
    </xdr:to>
    <xdr:sp>
      <xdr:nvSpPr>
        <xdr:cNvPr id="4" name="AutoShape 2"/>
        <xdr:cNvSpPr>
          <a:spLocks noChangeArrowheads="1"/>
        </xdr:cNvSpPr>
      </xdr:nvSpPr>
      <xdr:spPr>
        <a:xfrm>
          <a:off x="6625590" y="19050"/>
          <a:ext cx="141351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663575</xdr:colOff>
      <xdr:row>0</xdr:row>
      <xdr:rowOff>0</xdr:rowOff>
    </xdr:from>
    <xdr:to>
      <xdr:col>7</xdr:col>
      <xdr:colOff>1190625</xdr:colOff>
      <xdr:row>0</xdr:row>
      <xdr:rowOff>333375</xdr:rowOff>
    </xdr:to>
    <xdr:sp>
      <xdr:nvSpPr>
        <xdr:cNvPr id="4" name="AutoShape 2"/>
        <xdr:cNvSpPr>
          <a:spLocks noChangeArrowheads="1"/>
        </xdr:cNvSpPr>
      </xdr:nvSpPr>
      <xdr:spPr>
        <a:xfrm>
          <a:off x="6599555" y="0"/>
          <a:ext cx="14109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8</xdr:col>
      <xdr:colOff>1006475</xdr:colOff>
      <xdr:row>0</xdr:row>
      <xdr:rowOff>0</xdr:rowOff>
    </xdr:from>
    <xdr:to>
      <xdr:col>10</xdr:col>
      <xdr:colOff>697282</xdr:colOff>
      <xdr:row>0</xdr:row>
      <xdr:rowOff>333375</xdr:rowOff>
    </xdr:to>
    <xdr:sp>
      <xdr:nvSpPr>
        <xdr:cNvPr id="4" name="AutoShape 2"/>
        <xdr:cNvSpPr>
          <a:spLocks noChangeArrowheads="1"/>
        </xdr:cNvSpPr>
      </xdr:nvSpPr>
      <xdr:spPr>
        <a:xfrm>
          <a:off x="6675755" y="0"/>
          <a:ext cx="139763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2540" y="0"/>
          <a:ext cx="59753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316230</xdr:colOff>
      <xdr:row>0</xdr:row>
      <xdr:rowOff>47625</xdr:rowOff>
    </xdr:from>
    <xdr:to>
      <xdr:col>10</xdr:col>
      <xdr:colOff>1109423</xdr:colOff>
      <xdr:row>1</xdr:row>
      <xdr:rowOff>0</xdr:rowOff>
    </xdr:to>
    <xdr:sp>
      <xdr:nvSpPr>
        <xdr:cNvPr id="4" name="AutoShape 2"/>
        <xdr:cNvSpPr>
          <a:spLocks noChangeArrowheads="1"/>
        </xdr:cNvSpPr>
      </xdr:nvSpPr>
      <xdr:spPr>
        <a:xfrm>
          <a:off x="8431530" y="47625"/>
          <a:ext cx="141033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1270" y="0"/>
          <a:ext cx="58991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821055</xdr:colOff>
      <xdr:row>0</xdr:row>
      <xdr:rowOff>0</xdr:rowOff>
    </xdr:from>
    <xdr:to>
      <xdr:col>7</xdr:col>
      <xdr:colOff>1181110</xdr:colOff>
      <xdr:row>0</xdr:row>
      <xdr:rowOff>333375</xdr:rowOff>
    </xdr:to>
    <xdr:sp>
      <xdr:nvSpPr>
        <xdr:cNvPr id="4" name="AutoShape 2"/>
        <xdr:cNvSpPr>
          <a:spLocks noChangeArrowheads="1"/>
        </xdr:cNvSpPr>
      </xdr:nvSpPr>
      <xdr:spPr>
        <a:xfrm>
          <a:off x="7648575" y="0"/>
          <a:ext cx="140398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4360" cy="233223"/>
    <xdr:sp>
      <xdr:nvSpPr>
        <xdr:cNvPr id="2" name="AutoShape 2">
          <a:hlinkClick xmlns:r="http://schemas.openxmlformats.org/officeDocument/2006/relationships" r:id="rId1"/>
        </xdr:cNvPr>
        <xdr:cNvSpPr>
          <a:spLocks noChangeArrowheads="1"/>
        </xdr:cNvSpPr>
      </xdr:nvSpPr>
      <xdr:spPr>
        <a:xfrm>
          <a:off x="0" y="304800"/>
          <a:ext cx="59436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6901" cy="233870"/>
    <xdr:sp>
      <xdr:nvSpPr>
        <xdr:cNvPr id="3" name="AutoShape 2">
          <a:hlinkClick xmlns:r="http://schemas.openxmlformats.org/officeDocument/2006/relationships" r:id="rId2"/>
        </xdr:cNvPr>
        <xdr:cNvSpPr>
          <a:spLocks noChangeArrowheads="1"/>
        </xdr:cNvSpPr>
      </xdr:nvSpPr>
      <xdr:spPr>
        <a:xfrm>
          <a:off x="-1270" y="0"/>
          <a:ext cx="596265" cy="23368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8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11</xdr:col>
      <xdr:colOff>85725</xdr:colOff>
      <xdr:row>0</xdr:row>
      <xdr:rowOff>0</xdr:rowOff>
    </xdr:from>
    <xdr:to>
      <xdr:col>12</xdr:col>
      <xdr:colOff>358775</xdr:colOff>
      <xdr:row>0</xdr:row>
      <xdr:rowOff>333375</xdr:rowOff>
    </xdr:to>
    <xdr:sp>
      <xdr:nvSpPr>
        <xdr:cNvPr id="4" name="AutoShape 2"/>
        <xdr:cNvSpPr>
          <a:spLocks noChangeArrowheads="1"/>
        </xdr:cNvSpPr>
      </xdr:nvSpPr>
      <xdr:spPr>
        <a:xfrm>
          <a:off x="8086725" y="0"/>
          <a:ext cx="138557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1270" y="0"/>
          <a:ext cx="58991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7</xdr:col>
      <xdr:colOff>1463703</xdr:colOff>
      <xdr:row>0</xdr:row>
      <xdr:rowOff>333375</xdr:rowOff>
    </xdr:to>
    <xdr:sp>
      <xdr:nvSpPr>
        <xdr:cNvPr id="4" name="AutoShape 2"/>
        <xdr:cNvSpPr>
          <a:spLocks noChangeArrowheads="1"/>
        </xdr:cNvSpPr>
      </xdr:nvSpPr>
      <xdr:spPr>
        <a:xfrm>
          <a:off x="806196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889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85725</xdr:colOff>
      <xdr:row>0</xdr:row>
      <xdr:rowOff>0</xdr:rowOff>
    </xdr:from>
    <xdr:to>
      <xdr:col>9</xdr:col>
      <xdr:colOff>1478290</xdr:colOff>
      <xdr:row>0</xdr:row>
      <xdr:rowOff>333375</xdr:rowOff>
    </xdr:to>
    <xdr:sp>
      <xdr:nvSpPr>
        <xdr:cNvPr id="4" name="AutoShape 2"/>
        <xdr:cNvSpPr>
          <a:spLocks noChangeArrowheads="1"/>
        </xdr:cNvSpPr>
      </xdr:nvSpPr>
      <xdr:spPr>
        <a:xfrm>
          <a:off x="8254365" y="0"/>
          <a:ext cx="139255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b="1">
              <a:latin typeface="微软雅黑" panose="020B0503020204020204" pitchFamily="34" charset="-122"/>
              <a:ea typeface="微软雅黑" panose="020B0503020204020204" pitchFamily="34" charset="-122"/>
            </a:rPr>
            <a:t>点击表头查看填表说明</a:t>
          </a:r>
          <a:endParaRPr lang="zh-CN" altLang="en-US" sz="1100" b="1"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8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2216" cy="233223"/>
    <xdr:sp>
      <xdr:nvSpPr>
        <xdr:cNvPr id="2" name="AutoShape 2">
          <a:hlinkClick xmlns:r="http://schemas.openxmlformats.org/officeDocument/2006/relationships" r:id="rId1"/>
        </xdr:cNvPr>
        <xdr:cNvSpPr>
          <a:spLocks noChangeArrowheads="1"/>
        </xdr:cNvSpPr>
      </xdr:nvSpPr>
      <xdr:spPr>
        <a:xfrm>
          <a:off x="0" y="304800"/>
          <a:ext cx="59182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85788" cy="242941"/>
    <xdr:sp>
      <xdr:nvSpPr>
        <xdr:cNvPr id="3" name="AutoShape 2">
          <a:hlinkClick xmlns:r="http://schemas.openxmlformats.org/officeDocument/2006/relationships" r:id="rId2"/>
        </xdr:cNvPr>
        <xdr:cNvSpPr>
          <a:spLocks noChangeArrowheads="1"/>
        </xdr:cNvSpPr>
      </xdr:nvSpPr>
      <xdr:spPr>
        <a:xfrm>
          <a:off x="2540" y="0"/>
          <a:ext cx="58610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7</xdr:col>
      <xdr:colOff>1463703</xdr:colOff>
      <xdr:row>0</xdr:row>
      <xdr:rowOff>333375</xdr:rowOff>
    </xdr:to>
    <xdr:sp>
      <xdr:nvSpPr>
        <xdr:cNvPr id="4" name="AutoShape 2"/>
        <xdr:cNvSpPr>
          <a:spLocks noChangeArrowheads="1"/>
        </xdr:cNvSpPr>
      </xdr:nvSpPr>
      <xdr:spPr>
        <a:xfrm>
          <a:off x="7536180" y="0"/>
          <a:ext cx="13874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4200" cy="242941"/>
    <xdr:sp>
      <xdr:nvSpPr>
        <xdr:cNvPr id="3" name="AutoShape 2">
          <a:hlinkClick xmlns:r="http://schemas.openxmlformats.org/officeDocument/2006/relationships" r:id="rId2"/>
        </xdr:cNvPr>
        <xdr:cNvSpPr>
          <a:spLocks noChangeArrowheads="1"/>
        </xdr:cNvSpPr>
      </xdr:nvSpPr>
      <xdr:spPr>
        <a:xfrm>
          <a:off x="8890" y="0"/>
          <a:ext cx="5842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53975</xdr:colOff>
      <xdr:row>0</xdr:row>
      <xdr:rowOff>0</xdr:rowOff>
    </xdr:from>
    <xdr:to>
      <xdr:col>10</xdr:col>
      <xdr:colOff>685828</xdr:colOff>
      <xdr:row>0</xdr:row>
      <xdr:rowOff>333375</xdr:rowOff>
    </xdr:to>
    <xdr:sp>
      <xdr:nvSpPr>
        <xdr:cNvPr id="4" name="AutoShape 2"/>
        <xdr:cNvSpPr>
          <a:spLocks noChangeArrowheads="1"/>
        </xdr:cNvSpPr>
      </xdr:nvSpPr>
      <xdr:spPr>
        <a:xfrm>
          <a:off x="8314055" y="0"/>
          <a:ext cx="140906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5312" cy="233223"/>
    <xdr:sp>
      <xdr:nvSpPr>
        <xdr:cNvPr id="2" name="AutoShape 2">
          <a:hlinkClick xmlns:r="http://schemas.openxmlformats.org/officeDocument/2006/relationships" r:id="rId1"/>
        </xdr:cNvPr>
        <xdr:cNvSpPr>
          <a:spLocks noChangeArrowheads="1"/>
        </xdr:cNvSpPr>
      </xdr:nvSpPr>
      <xdr:spPr>
        <a:xfrm>
          <a:off x="0" y="304800"/>
          <a:ext cx="59499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-1589</xdr:colOff>
      <xdr:row>0</xdr:row>
      <xdr:rowOff>0</xdr:rowOff>
    </xdr:from>
    <xdr:ext cx="596969" cy="242941"/>
    <xdr:sp>
      <xdr:nvSpPr>
        <xdr:cNvPr id="3" name="AutoShape 2">
          <a:hlinkClick xmlns:r="http://schemas.openxmlformats.org/officeDocument/2006/relationships" r:id="rId2"/>
        </xdr:cNvPr>
        <xdr:cNvSpPr>
          <a:spLocks noChangeArrowheads="1"/>
        </xdr:cNvSpPr>
      </xdr:nvSpPr>
      <xdr:spPr>
        <a:xfrm>
          <a:off x="-1270" y="0"/>
          <a:ext cx="59626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57150</xdr:colOff>
      <xdr:row>0</xdr:row>
      <xdr:rowOff>0</xdr:rowOff>
    </xdr:from>
    <xdr:to>
      <xdr:col>7</xdr:col>
      <xdr:colOff>1452341</xdr:colOff>
      <xdr:row>0</xdr:row>
      <xdr:rowOff>333375</xdr:rowOff>
    </xdr:to>
    <xdr:sp>
      <xdr:nvSpPr>
        <xdr:cNvPr id="4" name="AutoShape 2"/>
        <xdr:cNvSpPr>
          <a:spLocks noChangeArrowheads="1"/>
        </xdr:cNvSpPr>
      </xdr:nvSpPr>
      <xdr:spPr>
        <a:xfrm>
          <a:off x="7700010" y="0"/>
          <a:ext cx="13950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2478" cy="233223"/>
    <xdr:sp>
      <xdr:nvSpPr>
        <xdr:cNvPr id="2" name="AutoShape 2">
          <a:hlinkClick xmlns:r="http://schemas.openxmlformats.org/officeDocument/2006/relationships" r:id="rId1"/>
        </xdr:cNvPr>
        <xdr:cNvSpPr>
          <a:spLocks noChangeArrowheads="1"/>
        </xdr:cNvSpPr>
      </xdr:nvSpPr>
      <xdr:spPr>
        <a:xfrm>
          <a:off x="0" y="304800"/>
          <a:ext cx="59245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67837" cy="242941"/>
    <xdr:sp>
      <xdr:nvSpPr>
        <xdr:cNvPr id="3" name="AutoShape 2">
          <a:hlinkClick xmlns:r="http://schemas.openxmlformats.org/officeDocument/2006/relationships" r:id="rId2"/>
        </xdr:cNvPr>
        <xdr:cNvSpPr>
          <a:spLocks noChangeArrowheads="1"/>
        </xdr:cNvSpPr>
      </xdr:nvSpPr>
      <xdr:spPr>
        <a:xfrm>
          <a:off x="8890" y="0"/>
          <a:ext cx="56832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34290</xdr:colOff>
      <xdr:row>0</xdr:row>
      <xdr:rowOff>0</xdr:rowOff>
    </xdr:from>
    <xdr:to>
      <xdr:col>6</xdr:col>
      <xdr:colOff>1429459</xdr:colOff>
      <xdr:row>0</xdr:row>
      <xdr:rowOff>333375</xdr:rowOff>
    </xdr:to>
    <xdr:sp>
      <xdr:nvSpPr>
        <xdr:cNvPr id="4" name="AutoShape 2"/>
        <xdr:cNvSpPr>
          <a:spLocks noChangeArrowheads="1"/>
        </xdr:cNvSpPr>
      </xdr:nvSpPr>
      <xdr:spPr>
        <a:xfrm>
          <a:off x="7783830" y="0"/>
          <a:ext cx="13950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0550" cy="242941"/>
    <xdr:sp>
      <xdr:nvSpPr>
        <xdr:cNvPr id="3" name="AutoShape 2">
          <a:hlinkClick xmlns:r="http://schemas.openxmlformats.org/officeDocument/2006/relationships" r:id="rId2"/>
        </xdr:cNvPr>
        <xdr:cNvSpPr>
          <a:spLocks noChangeArrowheads="1"/>
        </xdr:cNvSpPr>
      </xdr:nvSpPr>
      <xdr:spPr>
        <a:xfrm>
          <a:off x="2540" y="0"/>
          <a:ext cx="5905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6</xdr:col>
      <xdr:colOff>1349375</xdr:colOff>
      <xdr:row>0</xdr:row>
      <xdr:rowOff>1588</xdr:rowOff>
    </xdr:from>
    <xdr:to>
      <xdr:col>7</xdr:col>
      <xdr:colOff>1113155</xdr:colOff>
      <xdr:row>0</xdr:row>
      <xdr:rowOff>343043</xdr:rowOff>
    </xdr:to>
    <xdr:sp>
      <xdr:nvSpPr>
        <xdr:cNvPr id="4" name="AutoShape 2"/>
        <xdr:cNvSpPr>
          <a:spLocks noChangeArrowheads="1"/>
        </xdr:cNvSpPr>
      </xdr:nvSpPr>
      <xdr:spPr>
        <a:xfrm>
          <a:off x="7689215" y="1270"/>
          <a:ext cx="1386840" cy="34163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6458" cy="233223"/>
    <xdr:sp>
      <xdr:nvSpPr>
        <xdr:cNvPr id="2" name="AutoShape 2">
          <a:hlinkClick xmlns:r="http://schemas.openxmlformats.org/officeDocument/2006/relationships" r:id="rId1"/>
        </xdr:cNvPr>
        <xdr:cNvSpPr>
          <a:spLocks noChangeArrowheads="1"/>
        </xdr:cNvSpPr>
      </xdr:nvSpPr>
      <xdr:spPr>
        <a:xfrm>
          <a:off x="0" y="304800"/>
          <a:ext cx="6064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589344" cy="242941"/>
    <xdr:sp>
      <xdr:nvSpPr>
        <xdr:cNvPr id="3" name="AutoShape 2">
          <a:hlinkClick xmlns:r="http://schemas.openxmlformats.org/officeDocument/2006/relationships" r:id="rId2"/>
        </xdr:cNvPr>
        <xdr:cNvSpPr>
          <a:spLocks noChangeArrowheads="1"/>
        </xdr:cNvSpPr>
      </xdr:nvSpPr>
      <xdr:spPr>
        <a:xfrm>
          <a:off x="8890" y="0"/>
          <a:ext cx="58991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53975</xdr:colOff>
      <xdr:row>0</xdr:row>
      <xdr:rowOff>22225</xdr:rowOff>
    </xdr:from>
    <xdr:to>
      <xdr:col>10</xdr:col>
      <xdr:colOff>504825</xdr:colOff>
      <xdr:row>0</xdr:row>
      <xdr:rowOff>346909</xdr:rowOff>
    </xdr:to>
    <xdr:sp>
      <xdr:nvSpPr>
        <xdr:cNvPr id="4" name="AutoShape 2"/>
        <xdr:cNvSpPr>
          <a:spLocks noChangeArrowheads="1"/>
        </xdr:cNvSpPr>
      </xdr:nvSpPr>
      <xdr:spPr>
        <a:xfrm>
          <a:off x="7613015" y="22225"/>
          <a:ext cx="1410970" cy="32448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141" cy="233223"/>
    <xdr:sp>
      <xdr:nvSpPr>
        <xdr:cNvPr id="2" name="AutoShape 2">
          <a:hlinkClick xmlns:r="http://schemas.openxmlformats.org/officeDocument/2006/relationships" r:id="rId1"/>
        </xdr:cNvPr>
        <xdr:cNvSpPr>
          <a:spLocks noChangeArrowheads="1"/>
        </xdr:cNvSpPr>
      </xdr:nvSpPr>
      <xdr:spPr>
        <a:xfrm>
          <a:off x="0" y="304800"/>
          <a:ext cx="6000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603250" cy="242941"/>
    <xdr:sp>
      <xdr:nvSpPr>
        <xdr:cNvPr id="3" name="AutoShape 2">
          <a:hlinkClick xmlns:r="http://schemas.openxmlformats.org/officeDocument/2006/relationships" r:id="rId2"/>
        </xdr:cNvPr>
        <xdr:cNvSpPr>
          <a:spLocks noChangeArrowheads="1"/>
        </xdr:cNvSpPr>
      </xdr:nvSpPr>
      <xdr:spPr>
        <a:xfrm>
          <a:off x="2540" y="0"/>
          <a:ext cx="6032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53975</xdr:colOff>
      <xdr:row>0</xdr:row>
      <xdr:rowOff>0</xdr:rowOff>
    </xdr:from>
    <xdr:to>
      <xdr:col>7</xdr:col>
      <xdr:colOff>1463740</xdr:colOff>
      <xdr:row>0</xdr:row>
      <xdr:rowOff>333375</xdr:rowOff>
    </xdr:to>
    <xdr:sp>
      <xdr:nvSpPr>
        <xdr:cNvPr id="4" name="AutoShape 2"/>
        <xdr:cNvSpPr>
          <a:spLocks noChangeArrowheads="1"/>
        </xdr:cNvSpPr>
      </xdr:nvSpPr>
      <xdr:spPr>
        <a:xfrm>
          <a:off x="7971155" y="0"/>
          <a:ext cx="140970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141" cy="233223"/>
    <xdr:sp>
      <xdr:nvSpPr>
        <xdr:cNvPr id="2" name="AutoShape 2">
          <a:hlinkClick xmlns:r="http://schemas.openxmlformats.org/officeDocument/2006/relationships" r:id="rId1"/>
        </xdr:cNvPr>
        <xdr:cNvSpPr>
          <a:spLocks noChangeArrowheads="1"/>
        </xdr:cNvSpPr>
      </xdr:nvSpPr>
      <xdr:spPr>
        <a:xfrm>
          <a:off x="0" y="304800"/>
          <a:ext cx="6000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603250" cy="242941"/>
    <xdr:sp>
      <xdr:nvSpPr>
        <xdr:cNvPr id="3" name="AutoShape 2">
          <a:hlinkClick xmlns:r="http://schemas.openxmlformats.org/officeDocument/2006/relationships" r:id="rId2"/>
        </xdr:cNvPr>
        <xdr:cNvSpPr>
          <a:spLocks noChangeArrowheads="1"/>
        </xdr:cNvSpPr>
      </xdr:nvSpPr>
      <xdr:spPr>
        <a:xfrm>
          <a:off x="2540" y="0"/>
          <a:ext cx="60325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76200</xdr:colOff>
      <xdr:row>0</xdr:row>
      <xdr:rowOff>0</xdr:rowOff>
    </xdr:from>
    <xdr:to>
      <xdr:col>7</xdr:col>
      <xdr:colOff>1476375</xdr:colOff>
      <xdr:row>0</xdr:row>
      <xdr:rowOff>333375</xdr:rowOff>
    </xdr:to>
    <xdr:sp>
      <xdr:nvSpPr>
        <xdr:cNvPr id="4" name="AutoShape 2"/>
        <xdr:cNvSpPr>
          <a:spLocks noChangeArrowheads="1"/>
        </xdr:cNvSpPr>
      </xdr:nvSpPr>
      <xdr:spPr>
        <a:xfrm>
          <a:off x="8145780" y="0"/>
          <a:ext cx="140017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78180" cy="242941"/>
    <xdr:sp>
      <xdr:nvSpPr>
        <xdr:cNvPr id="3" name="AutoShape 2">
          <a:hlinkClick xmlns:r="http://schemas.openxmlformats.org/officeDocument/2006/relationships" r:id="rId2"/>
        </xdr:cNvPr>
        <xdr:cNvSpPr>
          <a:spLocks noChangeArrowheads="1"/>
        </xdr:cNvSpPr>
      </xdr:nvSpPr>
      <xdr:spPr>
        <a:xfrm>
          <a:off x="2540" y="0"/>
          <a:ext cx="5784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9</xdr:col>
      <xdr:colOff>53975</xdr:colOff>
      <xdr:row>0</xdr:row>
      <xdr:rowOff>0</xdr:rowOff>
    </xdr:from>
    <xdr:to>
      <xdr:col>9</xdr:col>
      <xdr:colOff>1463740</xdr:colOff>
      <xdr:row>0</xdr:row>
      <xdr:rowOff>333375</xdr:rowOff>
    </xdr:to>
    <xdr:sp>
      <xdr:nvSpPr>
        <xdr:cNvPr id="4" name="AutoShape 2"/>
        <xdr:cNvSpPr>
          <a:spLocks noChangeArrowheads="1"/>
        </xdr:cNvSpPr>
      </xdr:nvSpPr>
      <xdr:spPr>
        <a:xfrm>
          <a:off x="8946515" y="0"/>
          <a:ext cx="140970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600074" cy="233223"/>
    <xdr:sp>
      <xdr:nvSpPr>
        <xdr:cNvPr id="2" name="AutoShape 2">
          <a:hlinkClick xmlns:r="http://schemas.openxmlformats.org/officeDocument/2006/relationships" r:id="rId1"/>
        </xdr:cNvPr>
        <xdr:cNvSpPr>
          <a:spLocks noChangeArrowheads="1"/>
        </xdr:cNvSpPr>
      </xdr:nvSpPr>
      <xdr:spPr>
        <a:xfrm>
          <a:off x="0" y="304800"/>
          <a:ext cx="599440"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96900" cy="242941"/>
    <xdr:sp>
      <xdr:nvSpPr>
        <xdr:cNvPr id="3" name="AutoShape 2">
          <a:hlinkClick xmlns:r="http://schemas.openxmlformats.org/officeDocument/2006/relationships" r:id="rId2"/>
        </xdr:cNvPr>
        <xdr:cNvSpPr>
          <a:spLocks noChangeArrowheads="1"/>
        </xdr:cNvSpPr>
      </xdr:nvSpPr>
      <xdr:spPr>
        <a:xfrm>
          <a:off x="2540" y="0"/>
          <a:ext cx="59690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7</xdr:col>
      <xdr:colOff>72390</xdr:colOff>
      <xdr:row>0</xdr:row>
      <xdr:rowOff>0</xdr:rowOff>
    </xdr:from>
    <xdr:to>
      <xdr:col>7</xdr:col>
      <xdr:colOff>1467559</xdr:colOff>
      <xdr:row>0</xdr:row>
      <xdr:rowOff>333375</xdr:rowOff>
    </xdr:to>
    <xdr:sp>
      <xdr:nvSpPr>
        <xdr:cNvPr id="4" name="AutoShape 2"/>
        <xdr:cNvSpPr>
          <a:spLocks noChangeArrowheads="1"/>
        </xdr:cNvSpPr>
      </xdr:nvSpPr>
      <xdr:spPr>
        <a:xfrm>
          <a:off x="8088630" y="0"/>
          <a:ext cx="1395095"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drawings/drawing9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87440" cy="233223"/>
    <xdr:sp>
      <xdr:nvSpPr>
        <xdr:cNvPr id="2" name="AutoShape 2">
          <a:hlinkClick xmlns:r="http://schemas.openxmlformats.org/officeDocument/2006/relationships" r:id="rId1"/>
        </xdr:cNvPr>
        <xdr:cNvSpPr>
          <a:spLocks noChangeArrowheads="1"/>
        </xdr:cNvSpPr>
      </xdr:nvSpPr>
      <xdr:spPr>
        <a:xfrm>
          <a:off x="0" y="304800"/>
          <a:ext cx="58737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9524</xdr:colOff>
      <xdr:row>0</xdr:row>
      <xdr:rowOff>0</xdr:rowOff>
    </xdr:from>
    <xdr:ext cx="606426" cy="242941"/>
    <xdr:sp>
      <xdr:nvSpPr>
        <xdr:cNvPr id="3" name="AutoShape 2">
          <a:hlinkClick xmlns:r="http://schemas.openxmlformats.org/officeDocument/2006/relationships" r:id="rId2"/>
        </xdr:cNvPr>
        <xdr:cNvSpPr>
          <a:spLocks noChangeArrowheads="1"/>
        </xdr:cNvSpPr>
      </xdr:nvSpPr>
      <xdr:spPr>
        <a:xfrm>
          <a:off x="8890" y="0"/>
          <a:ext cx="607060"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wsDr>
</file>

<file path=xl/drawings/drawing9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304800</xdr:rowOff>
    </xdr:from>
    <xdr:ext cx="593757" cy="233223"/>
    <xdr:sp>
      <xdr:nvSpPr>
        <xdr:cNvPr id="2" name="AutoShape 2">
          <a:hlinkClick xmlns:r="http://schemas.openxmlformats.org/officeDocument/2006/relationships" r:id="rId1"/>
        </xdr:cNvPr>
        <xdr:cNvSpPr>
          <a:spLocks noChangeArrowheads="1"/>
        </xdr:cNvSpPr>
      </xdr:nvSpPr>
      <xdr:spPr>
        <a:xfrm>
          <a:off x="0" y="304800"/>
          <a:ext cx="593725" cy="233045"/>
        </a:xfrm>
        <a:prstGeom prst="flowChartProcess">
          <a:avLst/>
        </a:prstGeom>
        <a:solidFill>
          <a:srgbClr val="FFFF00"/>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汇总表</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oneCellAnchor>
    <xdr:from>
      <xdr:col>0</xdr:col>
      <xdr:colOff>3174</xdr:colOff>
      <xdr:row>0</xdr:row>
      <xdr:rowOff>0</xdr:rowOff>
    </xdr:from>
    <xdr:ext cx="578180" cy="242941"/>
    <xdr:sp>
      <xdr:nvSpPr>
        <xdr:cNvPr id="3" name="AutoShape 2">
          <a:hlinkClick xmlns:r="http://schemas.openxmlformats.org/officeDocument/2006/relationships" r:id="rId2"/>
        </xdr:cNvPr>
        <xdr:cNvSpPr>
          <a:spLocks noChangeArrowheads="1"/>
        </xdr:cNvSpPr>
      </xdr:nvSpPr>
      <xdr:spPr>
        <a:xfrm>
          <a:off x="2540" y="0"/>
          <a:ext cx="578485" cy="242570"/>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t>◄</a:t>
          </a:r>
          <a:r>
            <a:rPr lang="zh-CN" altLang="en-US" sz="1100" b="0" i="0" u="none" strike="noStrike" baseline="0">
              <a:solidFill>
                <a:srgbClr val="000000"/>
              </a:solidFill>
              <a:latin typeface="微软雅黑" panose="020B0503020204020204" pitchFamily="34" charset="-122"/>
              <a:ea typeface="微软雅黑" panose="020B0503020204020204" pitchFamily="34" charset="-122"/>
            </a:rPr>
            <a:t>索引页</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oneCellAnchor>
  <xdr:twoCellAnchor editAs="oneCell">
    <xdr:from>
      <xdr:col>11</xdr:col>
      <xdr:colOff>57150</xdr:colOff>
      <xdr:row>0</xdr:row>
      <xdr:rowOff>0</xdr:rowOff>
    </xdr:from>
    <xdr:to>
      <xdr:col>12</xdr:col>
      <xdr:colOff>361950</xdr:colOff>
      <xdr:row>0</xdr:row>
      <xdr:rowOff>333375</xdr:rowOff>
    </xdr:to>
    <xdr:sp>
      <xdr:nvSpPr>
        <xdr:cNvPr id="4" name="AutoShape 2"/>
        <xdr:cNvSpPr>
          <a:spLocks noChangeArrowheads="1"/>
        </xdr:cNvSpPr>
      </xdr:nvSpPr>
      <xdr:spPr>
        <a:xfrm>
          <a:off x="8050530" y="0"/>
          <a:ext cx="1394460" cy="333375"/>
        </a:xfrm>
        <a:prstGeom prst="flowChartProcess">
          <a:avLst/>
        </a:prstGeom>
        <a:solidFill>
          <a:schemeClr val="accent5">
            <a:lumMod val="40000"/>
            <a:lumOff val="60000"/>
          </a:schemeClr>
        </a:solidFill>
        <a:ln w="76200" cmpd="tri">
          <a:solidFill>
            <a:srgbClr val="CC99FF"/>
          </a:solidFill>
          <a:miter lim="800000"/>
        </a:ln>
      </xdr:spPr>
      <xdr:txBody>
        <a:bodyPr wrap="square" lIns="27432" tIns="18288" rIns="27432" bIns="18288" anchor="ctr" upright="1">
          <a:noAutofit/>
        </a:bodyPr>
        <a:lstStyle/>
        <a:p>
          <a:pPr algn="ctr" rtl="0">
            <a:defRPr sz="1000"/>
          </a:pPr>
          <a:r>
            <a:rPr lang="zh-CN" altLang="en-US">
              <a:latin typeface="微软雅黑" panose="020B0503020204020204" pitchFamily="34" charset="-122"/>
              <a:ea typeface="微软雅黑" panose="020B0503020204020204" pitchFamily="34" charset="-122"/>
            </a:rPr>
            <a:t>点击表头查看填表说明</a:t>
          </a:r>
          <a:endParaRPr lang="zh-CN" altLang="en-US" sz="1100" b="0" i="0" u="none" strike="noStrike" baseline="0">
            <a:solidFill>
              <a:srgbClr val="000000"/>
            </a:solidFill>
            <a:latin typeface="微软雅黑" panose="020B0503020204020204" pitchFamily="34" charset="-122"/>
            <a:ea typeface="微软雅黑" panose="020B0503020204020204" pitchFamily="34" charset="-122"/>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AppData\Local\Temp\360zip$Temp\360$6\&#38750;&#27969;&#21160;&#36127;&#20538;&#27719;&#2463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24635;-&#30003;&#35831;&#25253;&#24223;&#30422;&#31456;&#20214;\2019&#24180;&#30003;&#25253;&#25253;&#24223;\2019&#25253;&#24223;&#32447;&#32518;-&#30422;&#31456;&#20214;\&#36164;&#20135;&#35780;&#20272;&#30003;&#25253;&#26126;&#32454;&#34920;-&#32447;&#32518;&#65288;&#35831;&#21508;&#20998;&#20844;&#21496;&#22635;&#20889;&#24182;&#30422;&#3145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非流动负债汇总"/>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索引目录"/>
      <sheetName val="填表说明"/>
      <sheetName val="基本信息"/>
      <sheetName val="资产负债表"/>
      <sheetName val="汇总表"/>
      <sheetName val="分类汇总"/>
      <sheetName val="流动汇总"/>
      <sheetName val="货币资金汇总"/>
      <sheetName val="现金"/>
      <sheetName val="银行存款"/>
      <sheetName val="其他货币资金"/>
      <sheetName val="交易性金融资产汇总"/>
      <sheetName val="交易性-股票"/>
      <sheetName val="交易性-债券"/>
      <sheetName val="交易性-基金"/>
      <sheetName val="应收票据"/>
      <sheetName val="应收账款"/>
      <sheetName val="预付款项"/>
      <sheetName val="应收利息"/>
      <sheetName val="应收股利（利润）"/>
      <sheetName val="其他应收款"/>
      <sheetName val="存货汇总"/>
      <sheetName val="材料采购（在途物资）"/>
      <sheetName val="原材料"/>
      <sheetName val="在库周转材料"/>
      <sheetName val="委托加工物资"/>
      <sheetName val="产成品（库存商品）"/>
      <sheetName val="在产品（自制半成品）"/>
      <sheetName val="在产品（开发成本）"/>
      <sheetName val="发出商品"/>
      <sheetName val="在用周转材料"/>
      <sheetName val="一年到期非流动资产"/>
      <sheetName val="其他流动资产"/>
      <sheetName val="非流动资产汇总"/>
      <sheetName val="可供出售金融资产汇总"/>
      <sheetName val="可出售-股票"/>
      <sheetName val="可出售-债券"/>
      <sheetName val="可出售-其他"/>
      <sheetName val="持有到期投资"/>
      <sheetName val="长期应收"/>
      <sheetName val="股权投资"/>
      <sheetName val="投资性房地产汇总"/>
      <sheetName val="投资性房地产-房屋（成本计量）"/>
      <sheetName val="投资性房地产-房屋（公允计量）"/>
      <sheetName val="投资性地产-土地（成本计量）"/>
      <sheetName val="投资性地产-土地（公允计量）"/>
      <sheetName val="线缆汇总"/>
      <sheetName val="房屋建筑物"/>
      <sheetName val="构筑物"/>
      <sheetName val="管道沟槽"/>
      <sheetName val="井巷工程"/>
      <sheetName val="线缆一批"/>
      <sheetName val="线缆二批"/>
      <sheetName val="车辆"/>
      <sheetName val="线缆三批"/>
      <sheetName val="土地"/>
      <sheetName val="在建工程汇总"/>
      <sheetName val="在建-土建"/>
      <sheetName val="在建-矿建"/>
      <sheetName val="在建-设备"/>
      <sheetName val="在建-待摊"/>
      <sheetName val="工程物资"/>
      <sheetName val="固定资产清理"/>
      <sheetName val="生产性生物资产"/>
      <sheetName val="油气资产"/>
      <sheetName val="无形资产汇总"/>
      <sheetName val="无形-土地"/>
      <sheetName val="无形-矿业权"/>
      <sheetName val="无形-其他"/>
      <sheetName val="开发支出"/>
      <sheetName val="商誉"/>
      <sheetName val="长期待摊费用"/>
      <sheetName val="递延所得税资产"/>
      <sheetName val="其他非流动资产"/>
      <sheetName val="流动负债汇总"/>
      <sheetName val="短期借款"/>
      <sheetName val="交易性金融负债"/>
      <sheetName val="应付票据"/>
      <sheetName val="应付账款"/>
      <sheetName val="预收款项"/>
      <sheetName val="职工薪酬"/>
      <sheetName val="应交税费"/>
      <sheetName val="应付利息"/>
      <sheetName val="应付股利（利润）"/>
      <sheetName val="其他应付款"/>
      <sheetName val="一年到期非流动负债"/>
      <sheetName val="其他流动负债"/>
      <sheetName val="非流动负债汇总 "/>
      <sheetName val="长期借款"/>
      <sheetName val="应付债券"/>
      <sheetName val="长期应付款"/>
      <sheetName val="专项应付款"/>
      <sheetName val="预计负债"/>
      <sheetName val="递延所得税负债"/>
      <sheetName val="其他非流动负债"/>
      <sheetName val="temp"/>
      <sheetName val="线缆四批"/>
      <sheetName val="Sheet1"/>
    </sheetNames>
    <sheetDataSet>
      <sheetData sheetId="0" refreshError="1"/>
      <sheetData sheetId="1" refreshError="1"/>
      <sheetData sheetId="2" refreshError="1"/>
      <sheetData sheetId="3">
        <row r="3">
          <cell r="A3" t="str">
            <v>被评估单位：</v>
          </cell>
        </row>
        <row r="4">
          <cell r="A4" t="str">
            <v>评估基准日：</v>
          </cell>
          <cell r="B4" t="str">
            <v>2019</v>
          </cell>
          <cell r="C4" t="str">
            <v>年</v>
          </cell>
        </row>
        <row r="4">
          <cell r="E4" t="str">
            <v>月</v>
          </cell>
        </row>
        <row r="4">
          <cell r="G4" t="str">
            <v>日</v>
          </cell>
        </row>
        <row r="5">
          <cell r="A5" t="str">
            <v>填表日期：</v>
          </cell>
        </row>
        <row r="5">
          <cell r="C5" t="str">
            <v>年</v>
          </cell>
        </row>
        <row r="5">
          <cell r="E5" t="str">
            <v>月</v>
          </cell>
        </row>
        <row r="5">
          <cell r="G5" t="str">
            <v>日</v>
          </cell>
        </row>
        <row r="6">
          <cell r="A6" t="str">
            <v>填表人：</v>
          </cell>
        </row>
        <row r="7">
          <cell r="I7" t="str">
            <v>秦秀兰、宁燕、刘莉莉</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0">
          <cell r="Q20">
            <v>0</v>
          </cell>
        </row>
      </sheetData>
      <sheetData sheetId="53">
        <row r="20">
          <cell r="Q20">
            <v>0</v>
          </cell>
        </row>
      </sheetData>
      <sheetData sheetId="54" refreshError="1"/>
      <sheetData sheetId="55">
        <row r="20">
          <cell r="Q20">
            <v>0</v>
          </cell>
        </row>
      </sheetData>
      <sheetData sheetId="56">
        <row r="25">
          <cell r="M25">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ow r="20">
          <cell r="Q20">
            <v>0</v>
          </cell>
        </row>
      </sheetData>
      <sheetData sheetId="9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theme>
</file>

<file path=xl/worksheets/_rels/sheet1.xml.rels><?xml version="1.0" encoding="UTF-8" standalone="yes"?>
<Relationships xmlns="http://schemas.openxmlformats.org/package/2006/relationships"><Relationship Id="rId6" Type="http://schemas.openxmlformats.org/officeDocument/2006/relationships/vmlDrawing" Target="../drawings/vmlDrawing2.v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101.xml"/><Relationship Id="rId1" Type="http://schemas.openxmlformats.org/officeDocument/2006/relationships/comments" Target="../comments44.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comments" Target="../comments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0.xml"/><Relationship Id="rId1"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3.xml"/><Relationship Id="rId1"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6.xml"/><Relationship Id="rId1" Type="http://schemas.openxmlformats.org/officeDocument/2006/relationships/comments" Target="../comments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2.xml"/><Relationship Id="rId1" Type="http://schemas.openxmlformats.org/officeDocument/2006/relationships/comments" Target="../comments6.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3.xml"/><Relationship Id="rId1" Type="http://schemas.openxmlformats.org/officeDocument/2006/relationships/comments" Target="../comments7.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4.xml"/><Relationship Id="rId1" Type="http://schemas.openxmlformats.org/officeDocument/2006/relationships/comments" Target="../comments8.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5.xml"/><Relationship Id="rId1" Type="http://schemas.openxmlformats.org/officeDocument/2006/relationships/comments" Target="../comments9.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6.xml"/><Relationship Id="rId1" Type="http://schemas.openxmlformats.org/officeDocument/2006/relationships/comments" Target="../comments1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7.xml"/><Relationship Id="rId1" Type="http://schemas.openxmlformats.org/officeDocument/2006/relationships/comments" Target="../comments11.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8.xml"/><Relationship Id="rId1" Type="http://schemas.openxmlformats.org/officeDocument/2006/relationships/comments" Target="../comments1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2.xml"/><Relationship Id="rId1" Type="http://schemas.openxmlformats.org/officeDocument/2006/relationships/comments" Target="../comments13.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3.xml"/><Relationship Id="rId1" Type="http://schemas.openxmlformats.org/officeDocument/2006/relationships/comments" Target="../comments14.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54.xml"/><Relationship Id="rId1" Type="http://schemas.openxmlformats.org/officeDocument/2006/relationships/comments" Target="../comments1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59.xml"/><Relationship Id="rId1" Type="http://schemas.openxmlformats.org/officeDocument/2006/relationships/comments" Target="../comments1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60.xml"/><Relationship Id="rId1" Type="http://schemas.openxmlformats.org/officeDocument/2006/relationships/comments" Target="../comments17.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61.xml"/><Relationship Id="rId1" Type="http://schemas.openxmlformats.org/officeDocument/2006/relationships/comments" Target="../comments18.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64.xml"/><Relationship Id="rId1" Type="http://schemas.openxmlformats.org/officeDocument/2006/relationships/comments" Target="../comments19.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65.xml"/><Relationship Id="rId1" Type="http://schemas.openxmlformats.org/officeDocument/2006/relationships/comments" Target="../comments20.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66.xml"/><Relationship Id="rId1" Type="http://schemas.openxmlformats.org/officeDocument/2006/relationships/comments" Target="../comments21.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67.xml"/><Relationship Id="rId1" Type="http://schemas.openxmlformats.org/officeDocument/2006/relationships/comments" Target="../comments22.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69.xml"/><Relationship Id="rId1" Type="http://schemas.openxmlformats.org/officeDocument/2006/relationships/comments" Target="../comments2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70.xml"/><Relationship Id="rId1" Type="http://schemas.openxmlformats.org/officeDocument/2006/relationships/comments" Target="../comments24.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71.xml"/><Relationship Id="rId1" Type="http://schemas.openxmlformats.org/officeDocument/2006/relationships/comments" Target="../comments25.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72.xml"/><Relationship Id="rId1" Type="http://schemas.openxmlformats.org/officeDocument/2006/relationships/comments" Target="../comments26.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74.xml"/><Relationship Id="rId1" Type="http://schemas.openxmlformats.org/officeDocument/2006/relationships/comments" Target="../comments27.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75.xml"/><Relationship Id="rId1" Type="http://schemas.openxmlformats.org/officeDocument/2006/relationships/comments" Target="../comments28.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77.xml"/><Relationship Id="rId1" Type="http://schemas.openxmlformats.org/officeDocument/2006/relationships/comments" Target="../comments29.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78.xml"/><Relationship Id="rId1" Type="http://schemas.openxmlformats.org/officeDocument/2006/relationships/comments" Target="../comments30.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79.xml"/><Relationship Id="rId1" Type="http://schemas.openxmlformats.org/officeDocument/2006/relationships/comments" Target="../comments3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80.xml"/><Relationship Id="rId1" Type="http://schemas.openxmlformats.org/officeDocument/2006/relationships/comments" Target="../comments32.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81.xml"/><Relationship Id="rId1" Type="http://schemas.openxmlformats.org/officeDocument/2006/relationships/comments" Target="../comments33.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84.xml"/><Relationship Id="rId1" Type="http://schemas.openxmlformats.org/officeDocument/2006/relationships/comments" Target="../comments3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86.xml"/><Relationship Id="rId1" Type="http://schemas.openxmlformats.org/officeDocument/2006/relationships/comments" Target="../comments35.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87.xml"/><Relationship Id="rId1" Type="http://schemas.openxmlformats.org/officeDocument/2006/relationships/comments" Target="../comments3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89.xml"/><Relationship Id="rId1" Type="http://schemas.openxmlformats.org/officeDocument/2006/relationships/comments" Target="../comments3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90.xml"/><Relationship Id="rId1" Type="http://schemas.openxmlformats.org/officeDocument/2006/relationships/comments" Target="../comments38.x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91.xml"/><Relationship Id="rId1" Type="http://schemas.openxmlformats.org/officeDocument/2006/relationships/comments" Target="../comments39.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92.xml"/><Relationship Id="rId1" Type="http://schemas.openxmlformats.org/officeDocument/2006/relationships/comments" Target="../comments40.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94.xml"/><Relationship Id="rId1" Type="http://schemas.openxmlformats.org/officeDocument/2006/relationships/comments" Target="../comments41.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95.xml"/><Relationship Id="rId1" Type="http://schemas.openxmlformats.org/officeDocument/2006/relationships/comments" Target="../comments42.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99.xml"/><Relationship Id="rId1" Type="http://schemas.openxmlformats.org/officeDocument/2006/relationships/comments" Target="../comments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workbookViewId="0">
      <selection activeCell="E15" sqref="E15"/>
    </sheetView>
  </sheetViews>
  <sheetFormatPr defaultColWidth="0" defaultRowHeight="15.6" zeroHeight="1"/>
  <cols>
    <col min="1" max="1" width="1.5" style="601" customWidth="1"/>
    <col min="2" max="2" width="13.5" style="601" customWidth="1"/>
    <col min="3" max="3" width="15.7" style="601" customWidth="1"/>
    <col min="4" max="4" width="18.1" style="601" customWidth="1"/>
    <col min="5" max="5" width="17.2" style="601"/>
    <col min="6" max="6" width="8.2" style="601" customWidth="1"/>
    <col min="7" max="7" width="4.8" style="601" customWidth="1"/>
    <col min="8" max="9" width="12.7" style="601" customWidth="1"/>
    <col min="10" max="10" width="9" style="601" customWidth="1"/>
    <col min="11" max="16384" width="0" style="601" hidden="1"/>
  </cols>
  <sheetData>
    <row r="1" ht="36.75" customHeight="1" spans="1:10">
      <c r="A1" s="602" t="s">
        <v>0</v>
      </c>
      <c r="B1" s="603"/>
      <c r="C1" s="603"/>
      <c r="D1" s="603"/>
      <c r="E1" s="603"/>
      <c r="F1" s="603"/>
      <c r="G1" s="603"/>
      <c r="H1" s="603"/>
      <c r="I1" s="603"/>
      <c r="J1" s="620"/>
    </row>
    <row r="2" ht="29.25" customHeight="1" spans="1:10">
      <c r="A2" s="604"/>
      <c r="B2" s="603"/>
      <c r="C2" s="603"/>
      <c r="D2" s="603"/>
      <c r="E2" s="603"/>
      <c r="F2" s="603"/>
      <c r="G2" s="603"/>
      <c r="H2" s="603"/>
      <c r="I2" s="603"/>
      <c r="J2" s="620"/>
    </row>
    <row r="3" ht="17.4" spans="1:10">
      <c r="A3" s="604"/>
      <c r="B3" s="603"/>
      <c r="C3" s="603"/>
      <c r="D3" s="603"/>
      <c r="E3" s="603"/>
      <c r="F3" s="603"/>
      <c r="G3" s="603"/>
      <c r="H3" s="603"/>
      <c r="I3" s="603"/>
      <c r="J3" s="620"/>
    </row>
    <row r="4" spans="1:10">
      <c r="A4" s="605"/>
      <c r="B4" s="606" t="s">
        <v>1</v>
      </c>
      <c r="C4" s="607"/>
      <c r="D4" s="607"/>
      <c r="E4" s="607"/>
      <c r="F4" s="607"/>
      <c r="G4" s="608"/>
      <c r="H4" s="607"/>
      <c r="I4" s="607"/>
      <c r="J4" s="618"/>
    </row>
    <row r="5" spans="1:10">
      <c r="A5" s="609"/>
      <c r="B5" s="606" t="s">
        <v>2</v>
      </c>
      <c r="C5" s="606"/>
      <c r="E5" s="610"/>
      <c r="F5" s="610"/>
      <c r="G5" s="611"/>
      <c r="H5" s="610"/>
      <c r="I5" s="610"/>
      <c r="J5" s="621"/>
    </row>
    <row r="6" spans="1:10">
      <c r="A6" s="612"/>
      <c r="B6" s="613" t="s">
        <v>3</v>
      </c>
      <c r="C6" s="613" t="s">
        <v>4</v>
      </c>
      <c r="D6" s="614" t="s">
        <v>5</v>
      </c>
      <c r="E6" s="615" t="s">
        <v>6</v>
      </c>
      <c r="F6" s="616"/>
      <c r="G6" s="616"/>
      <c r="H6" s="607"/>
      <c r="I6" s="607"/>
      <c r="J6" s="618"/>
    </row>
    <row r="7" spans="1:10">
      <c r="A7" s="605"/>
      <c r="B7" s="607"/>
      <c r="C7" s="607"/>
      <c r="D7" s="607"/>
      <c r="E7" s="607"/>
      <c r="F7" s="607"/>
      <c r="G7" s="607"/>
      <c r="H7" s="607"/>
      <c r="I7" s="607"/>
      <c r="J7" s="618"/>
    </row>
    <row r="8" spans="1:10">
      <c r="A8" s="605"/>
      <c r="C8" s="615" t="s">
        <v>7</v>
      </c>
      <c r="D8" s="615" t="s">
        <v>8</v>
      </c>
      <c r="E8" s="615" t="s">
        <v>9</v>
      </c>
      <c r="F8" s="615"/>
      <c r="G8" s="615" t="s">
        <v>10</v>
      </c>
      <c r="H8" s="615"/>
      <c r="I8" s="615" t="s">
        <v>11</v>
      </c>
      <c r="J8" s="618"/>
    </row>
    <row r="9" spans="1:10">
      <c r="A9" s="605"/>
      <c r="B9" s="607"/>
      <c r="C9" s="607"/>
      <c r="D9" s="607"/>
      <c r="E9" s="615" t="s">
        <v>12</v>
      </c>
      <c r="F9" s="615"/>
      <c r="G9" s="615"/>
      <c r="H9" s="615"/>
      <c r="I9" s="615" t="s">
        <v>13</v>
      </c>
      <c r="J9" s="622"/>
    </row>
    <row r="10" spans="1:10">
      <c r="A10" s="605"/>
      <c r="B10" s="607"/>
      <c r="C10" s="607"/>
      <c r="D10" s="607"/>
      <c r="E10" s="615" t="s">
        <v>14</v>
      </c>
      <c r="F10" s="615"/>
      <c r="G10" s="615"/>
      <c r="H10" s="615"/>
      <c r="I10" s="615" t="s">
        <v>15</v>
      </c>
      <c r="J10" s="622"/>
    </row>
    <row r="11" spans="1:10">
      <c r="A11" s="605"/>
      <c r="B11" s="607"/>
      <c r="C11" s="607"/>
      <c r="D11" s="615" t="s">
        <v>16</v>
      </c>
      <c r="E11" s="615" t="s">
        <v>17</v>
      </c>
      <c r="F11" s="615"/>
      <c r="G11" s="615"/>
      <c r="H11" s="615"/>
      <c r="I11" s="615" t="s">
        <v>18</v>
      </c>
      <c r="J11" s="622"/>
    </row>
    <row r="12" spans="1:10">
      <c r="A12" s="605"/>
      <c r="B12" s="607"/>
      <c r="C12" s="607"/>
      <c r="E12" s="615" t="s">
        <v>19</v>
      </c>
      <c r="F12" s="615"/>
      <c r="G12" s="615"/>
      <c r="H12" s="615"/>
      <c r="I12" s="615" t="s">
        <v>20</v>
      </c>
      <c r="J12" s="622"/>
    </row>
    <row r="13" spans="1:10">
      <c r="A13" s="605"/>
      <c r="B13" s="607"/>
      <c r="C13" s="607"/>
      <c r="E13" s="615" t="s">
        <v>21</v>
      </c>
      <c r="F13" s="607"/>
      <c r="G13" s="615"/>
      <c r="H13" s="615"/>
      <c r="I13" s="615" t="s">
        <v>22</v>
      </c>
      <c r="J13" s="618"/>
    </row>
    <row r="14" spans="1:10">
      <c r="A14" s="605"/>
      <c r="B14" s="607"/>
      <c r="C14" s="607"/>
      <c r="D14" s="615" t="s">
        <v>23</v>
      </c>
      <c r="F14" s="607"/>
      <c r="G14" s="615"/>
      <c r="H14" s="615"/>
      <c r="I14" s="615" t="s">
        <v>24</v>
      </c>
      <c r="J14" s="618"/>
    </row>
    <row r="15" spans="1:10">
      <c r="A15" s="605"/>
      <c r="B15" s="607"/>
      <c r="C15" s="607"/>
      <c r="D15" s="615" t="s">
        <v>25</v>
      </c>
      <c r="F15" s="607"/>
      <c r="G15" s="615"/>
      <c r="H15" s="615"/>
      <c r="I15" s="615" t="s">
        <v>26</v>
      </c>
      <c r="J15" s="618"/>
    </row>
    <row r="16" spans="1:10">
      <c r="A16" s="605"/>
      <c r="B16" s="607"/>
      <c r="C16" s="607"/>
      <c r="D16" s="615" t="s">
        <v>27</v>
      </c>
      <c r="F16" s="607"/>
      <c r="G16" s="615"/>
      <c r="H16" s="615"/>
      <c r="I16" s="615" t="s">
        <v>28</v>
      </c>
      <c r="J16" s="618"/>
    </row>
    <row r="17" spans="1:9">
      <c r="A17" s="605"/>
      <c r="B17" s="607"/>
      <c r="C17" s="607"/>
      <c r="D17" s="615" t="s">
        <v>29</v>
      </c>
      <c r="F17" s="607"/>
      <c r="G17" s="615"/>
      <c r="H17" s="615"/>
      <c r="I17" s="615" t="s">
        <v>30</v>
      </c>
    </row>
    <row r="18" spans="1:10">
      <c r="A18" s="605"/>
      <c r="B18" s="607"/>
      <c r="C18" s="607"/>
      <c r="D18" s="615" t="s">
        <v>31</v>
      </c>
      <c r="F18" s="607"/>
      <c r="G18" s="615"/>
      <c r="H18" s="615"/>
      <c r="I18" s="615" t="s">
        <v>32</v>
      </c>
      <c r="J18" s="618"/>
    </row>
    <row r="19" spans="1:10">
      <c r="A19" s="605"/>
      <c r="B19" s="607"/>
      <c r="C19" s="607"/>
      <c r="D19" s="615" t="s">
        <v>33</v>
      </c>
      <c r="F19" s="607"/>
      <c r="G19" s="615"/>
      <c r="H19" s="615"/>
      <c r="I19" s="615" t="s">
        <v>34</v>
      </c>
      <c r="J19" s="618"/>
    </row>
    <row r="20" spans="1:10">
      <c r="A20" s="605"/>
      <c r="B20" s="607"/>
      <c r="C20" s="607"/>
      <c r="D20" s="615" t="s">
        <v>35</v>
      </c>
      <c r="E20" s="615" t="s">
        <v>36</v>
      </c>
      <c r="F20" s="607"/>
      <c r="G20" s="615"/>
      <c r="H20" s="615"/>
      <c r="I20" s="615"/>
      <c r="J20" s="618"/>
    </row>
    <row r="21" spans="1:10">
      <c r="A21" s="605"/>
      <c r="B21" s="607"/>
      <c r="C21" s="607"/>
      <c r="D21" s="615"/>
      <c r="E21" s="615" t="s">
        <v>37</v>
      </c>
      <c r="F21" s="607"/>
      <c r="G21" s="615"/>
      <c r="H21" s="615"/>
      <c r="I21" s="615"/>
      <c r="J21" s="618"/>
    </row>
    <row r="22" spans="1:10">
      <c r="A22" s="605"/>
      <c r="B22" s="607"/>
      <c r="C22" s="607"/>
      <c r="D22" s="615"/>
      <c r="E22" s="615" t="s">
        <v>38</v>
      </c>
      <c r="F22" s="615"/>
      <c r="G22" s="615" t="s">
        <v>39</v>
      </c>
      <c r="H22" s="615"/>
      <c r="I22" s="615" t="s">
        <v>40</v>
      </c>
      <c r="J22" s="618"/>
    </row>
    <row r="23" spans="1:10">
      <c r="A23" s="605"/>
      <c r="B23" s="607"/>
      <c r="C23" s="607"/>
      <c r="E23" s="615" t="s">
        <v>41</v>
      </c>
      <c r="F23" s="615"/>
      <c r="G23" s="615"/>
      <c r="H23" s="615"/>
      <c r="I23" s="615" t="s">
        <v>42</v>
      </c>
      <c r="J23" s="618"/>
    </row>
    <row r="24" spans="1:10">
      <c r="A24" s="605"/>
      <c r="B24" s="607"/>
      <c r="C24" s="607"/>
      <c r="E24" s="615" t="s">
        <v>43</v>
      </c>
      <c r="F24" s="615"/>
      <c r="G24" s="615"/>
      <c r="H24" s="615"/>
      <c r="I24" s="615" t="s">
        <v>44</v>
      </c>
      <c r="J24" s="618"/>
    </row>
    <row r="25" spans="1:10">
      <c r="A25" s="605"/>
      <c r="B25" s="607"/>
      <c r="C25" s="607"/>
      <c r="E25" s="615" t="s">
        <v>45</v>
      </c>
      <c r="F25" s="615"/>
      <c r="G25" s="615"/>
      <c r="H25" s="615"/>
      <c r="I25" s="615" t="s">
        <v>46</v>
      </c>
      <c r="J25" s="618"/>
    </row>
    <row r="26" spans="1:10">
      <c r="A26" s="605"/>
      <c r="E26" s="615" t="s">
        <v>47</v>
      </c>
      <c r="F26" s="615"/>
      <c r="G26" s="615"/>
      <c r="H26" s="615"/>
      <c r="I26" s="615" t="s">
        <v>48</v>
      </c>
      <c r="J26" s="618"/>
    </row>
    <row r="27" spans="1:10">
      <c r="A27" s="605"/>
      <c r="E27" s="615" t="s">
        <v>49</v>
      </c>
      <c r="F27" s="615"/>
      <c r="G27" s="615"/>
      <c r="H27" s="615"/>
      <c r="I27" s="615" t="s">
        <v>50</v>
      </c>
      <c r="J27" s="618"/>
    </row>
    <row r="28" spans="1:10">
      <c r="A28" s="605"/>
      <c r="D28" s="615" t="s">
        <v>51</v>
      </c>
      <c r="E28" s="615"/>
      <c r="G28" s="615"/>
      <c r="H28" s="615"/>
      <c r="I28" s="615" t="s">
        <v>52</v>
      </c>
      <c r="J28" s="618"/>
    </row>
    <row r="29" spans="1:10">
      <c r="A29" s="605"/>
      <c r="D29" s="615" t="s">
        <v>53</v>
      </c>
      <c r="E29" s="615"/>
      <c r="G29" s="607"/>
      <c r="H29" s="607"/>
      <c r="I29" s="607"/>
      <c r="J29" s="618"/>
    </row>
    <row r="30" spans="1:10">
      <c r="A30" s="605"/>
      <c r="B30" s="607"/>
      <c r="C30" s="615" t="s">
        <v>54</v>
      </c>
      <c r="D30" s="615" t="s">
        <v>55</v>
      </c>
      <c r="E30" s="615" t="s">
        <v>17</v>
      </c>
      <c r="F30" s="617"/>
      <c r="G30" s="607"/>
      <c r="H30" s="607"/>
      <c r="I30" s="607"/>
      <c r="J30" s="618"/>
    </row>
    <row r="31" spans="1:10">
      <c r="A31" s="605"/>
      <c r="D31" s="615"/>
      <c r="E31" s="615" t="s">
        <v>19</v>
      </c>
      <c r="F31" s="615"/>
      <c r="G31" s="607"/>
      <c r="H31" s="607"/>
      <c r="I31" s="607"/>
      <c r="J31" s="618"/>
    </row>
    <row r="32" spans="1:10">
      <c r="A32" s="605"/>
      <c r="B32" s="607"/>
      <c r="D32" s="615"/>
      <c r="E32" s="615" t="s">
        <v>56</v>
      </c>
      <c r="F32" s="617"/>
      <c r="G32" s="607"/>
      <c r="H32" s="607"/>
      <c r="I32" s="607"/>
      <c r="J32" s="618"/>
    </row>
    <row r="33" spans="1:10">
      <c r="A33" s="605"/>
      <c r="B33" s="607"/>
      <c r="C33" s="607"/>
      <c r="D33" s="615" t="s">
        <v>57</v>
      </c>
      <c r="E33" s="615"/>
      <c r="F33" s="617"/>
      <c r="G33" s="607"/>
      <c r="H33" s="607"/>
      <c r="I33" s="607"/>
      <c r="J33" s="618"/>
    </row>
    <row r="34" ht="14.25" customHeight="1" spans="1:10">
      <c r="A34" s="605"/>
      <c r="B34" s="607"/>
      <c r="C34" s="607"/>
      <c r="D34" s="615" t="s">
        <v>58</v>
      </c>
      <c r="E34" s="615"/>
      <c r="F34" s="617"/>
      <c r="G34" s="607"/>
      <c r="H34" s="607"/>
      <c r="I34" s="607"/>
      <c r="J34" s="618"/>
    </row>
    <row r="35" ht="14.25" customHeight="1" spans="1:10">
      <c r="A35" s="605"/>
      <c r="B35" s="607"/>
      <c r="C35" s="607"/>
      <c r="D35" s="615" t="s">
        <v>59</v>
      </c>
      <c r="E35" s="615"/>
      <c r="F35" s="617"/>
      <c r="G35" s="607"/>
      <c r="H35" s="607"/>
      <c r="I35" s="607"/>
      <c r="J35" s="618"/>
    </row>
    <row r="36" ht="14.25" customHeight="1" spans="1:10">
      <c r="A36" s="605"/>
      <c r="B36" s="607"/>
      <c r="C36" s="607"/>
      <c r="D36" s="615" t="s">
        <v>60</v>
      </c>
      <c r="E36" s="615"/>
      <c r="F36" s="617"/>
      <c r="G36" s="607"/>
      <c r="H36" s="618"/>
      <c r="I36" s="618"/>
      <c r="J36" s="618"/>
    </row>
    <row r="37" spans="1:10">
      <c r="A37" s="619"/>
      <c r="B37" s="607"/>
      <c r="C37" s="615" t="s">
        <v>61</v>
      </c>
      <c r="D37" s="615" t="s">
        <v>61</v>
      </c>
      <c r="E37" s="615" t="s">
        <v>62</v>
      </c>
      <c r="F37" s="607"/>
      <c r="G37" s="607"/>
      <c r="H37" s="618"/>
      <c r="I37" s="618"/>
      <c r="J37" s="618"/>
    </row>
    <row r="38" spans="1:10">
      <c r="A38" s="619"/>
      <c r="B38" s="607"/>
      <c r="D38" s="615"/>
      <c r="E38" s="615" t="s">
        <v>63</v>
      </c>
      <c r="F38" s="607"/>
      <c r="G38" s="607"/>
      <c r="H38" s="618"/>
      <c r="I38" s="618"/>
      <c r="J38" s="618"/>
    </row>
    <row r="39" spans="1:10">
      <c r="A39" s="619"/>
      <c r="B39" s="607"/>
      <c r="D39" s="615"/>
      <c r="E39" s="615" t="s">
        <v>64</v>
      </c>
      <c r="F39" s="607"/>
      <c r="G39" s="607"/>
      <c r="H39" s="618"/>
      <c r="I39" s="618"/>
      <c r="J39" s="618"/>
    </row>
    <row r="40" spans="1:10">
      <c r="A40" s="619"/>
      <c r="B40" s="607"/>
      <c r="D40" s="615"/>
      <c r="E40" s="615" t="s">
        <v>65</v>
      </c>
      <c r="F40" s="607"/>
      <c r="G40" s="607"/>
      <c r="H40" s="618"/>
      <c r="I40" s="618"/>
      <c r="J40" s="618"/>
    </row>
    <row r="41" spans="1:10">
      <c r="A41" s="619"/>
      <c r="B41" s="607"/>
      <c r="D41" s="615"/>
      <c r="E41" s="615" t="s">
        <v>66</v>
      </c>
      <c r="F41" s="607"/>
      <c r="G41" s="607"/>
      <c r="H41" s="618"/>
      <c r="I41" s="618"/>
      <c r="J41" s="618"/>
    </row>
    <row r="42" spans="1:10">
      <c r="A42" s="619"/>
      <c r="B42" s="607"/>
      <c r="D42" s="615"/>
      <c r="E42" s="615" t="s">
        <v>67</v>
      </c>
      <c r="F42" s="607"/>
      <c r="G42" s="607"/>
      <c r="H42" s="618"/>
      <c r="I42" s="618"/>
      <c r="J42" s="618"/>
    </row>
    <row r="43" spans="1:10">
      <c r="A43" s="619"/>
      <c r="B43" s="607"/>
      <c r="D43" s="615"/>
      <c r="E43" s="615" t="s">
        <v>68</v>
      </c>
      <c r="F43" s="618"/>
      <c r="G43" s="607"/>
      <c r="H43" s="618"/>
      <c r="I43" s="618"/>
      <c r="J43" s="618"/>
    </row>
    <row r="44" spans="1:9">
      <c r="A44" s="619"/>
      <c r="B44" s="607"/>
      <c r="C44" s="607"/>
      <c r="D44" s="615" t="s">
        <v>69</v>
      </c>
      <c r="E44" s="615" t="s">
        <v>70</v>
      </c>
      <c r="G44" s="607"/>
      <c r="H44" s="618"/>
      <c r="I44" s="618"/>
    </row>
    <row r="45" spans="1:7">
      <c r="A45" s="619"/>
      <c r="B45" s="607"/>
      <c r="C45" s="607"/>
      <c r="D45" s="615"/>
      <c r="E45" s="615" t="s">
        <v>71</v>
      </c>
      <c r="G45" s="607"/>
    </row>
    <row r="46" spans="2:7">
      <c r="B46" s="607"/>
      <c r="C46" s="615"/>
      <c r="D46" s="615" t="s">
        <v>72</v>
      </c>
      <c r="E46" s="615"/>
      <c r="F46" s="607"/>
      <c r="G46" s="607"/>
    </row>
    <row r="47" spans="2:7">
      <c r="B47" s="607"/>
      <c r="C47" s="615"/>
      <c r="D47" s="615" t="s">
        <v>73</v>
      </c>
      <c r="E47" s="615"/>
      <c r="F47" s="618"/>
      <c r="G47" s="607"/>
    </row>
    <row r="48" spans="2:10">
      <c r="B48" s="607"/>
      <c r="C48" s="615"/>
      <c r="D48" s="615" t="s">
        <v>74</v>
      </c>
      <c r="E48" s="615"/>
      <c r="F48" s="618"/>
      <c r="G48" s="607"/>
      <c r="J48" s="618"/>
    </row>
    <row r="49" spans="2:10">
      <c r="B49" s="607"/>
      <c r="C49" s="615"/>
      <c r="D49" s="615" t="s">
        <v>75</v>
      </c>
      <c r="E49" s="615"/>
      <c r="F49" s="618"/>
      <c r="G49" s="607"/>
      <c r="H49" s="618"/>
      <c r="I49" s="618"/>
      <c r="J49" s="618"/>
    </row>
    <row r="50" spans="1:9">
      <c r="A50" s="619"/>
      <c r="B50" s="607"/>
      <c r="C50" s="615" t="s">
        <v>76</v>
      </c>
      <c r="D50" s="615" t="s">
        <v>76</v>
      </c>
      <c r="E50" s="615" t="s">
        <v>77</v>
      </c>
      <c r="G50" s="607"/>
      <c r="H50" s="618"/>
      <c r="I50" s="618"/>
    </row>
    <row r="51" spans="1:7">
      <c r="A51" s="619"/>
      <c r="B51" s="607"/>
      <c r="C51" s="615"/>
      <c r="D51" s="615"/>
      <c r="E51" s="615" t="s">
        <v>78</v>
      </c>
      <c r="G51" s="618"/>
    </row>
    <row r="52" spans="2:7">
      <c r="B52" s="607"/>
      <c r="C52" s="615"/>
      <c r="D52" s="615" t="s">
        <v>79</v>
      </c>
      <c r="E52" s="615"/>
      <c r="F52" s="607"/>
      <c r="G52" s="618"/>
    </row>
    <row r="53" spans="2:7">
      <c r="B53" s="607"/>
      <c r="C53" s="615"/>
      <c r="D53" s="615" t="s">
        <v>80</v>
      </c>
      <c r="E53" s="615"/>
      <c r="G53" s="618"/>
    </row>
    <row r="54" spans="2:7">
      <c r="B54" s="618"/>
      <c r="C54" s="615" t="s">
        <v>81</v>
      </c>
      <c r="D54" s="615" t="s">
        <v>82</v>
      </c>
      <c r="E54" s="615"/>
      <c r="G54" s="618"/>
    </row>
    <row r="55" spans="3:5">
      <c r="C55" s="615"/>
      <c r="D55" s="615" t="s">
        <v>83</v>
      </c>
      <c r="E55" s="615"/>
    </row>
    <row r="56" spans="3:5">
      <c r="C56" s="615"/>
      <c r="D56" s="615" t="s">
        <v>84</v>
      </c>
      <c r="E56" s="615"/>
    </row>
  </sheetData>
  <hyperlinks>
    <hyperlink ref="B4" location="封面!A1" display="评估申报表封面"/>
    <hyperlink ref="D6" location="汇总表!A1" display="汇总表"/>
    <hyperlink ref="E6" location="分类汇总!A1" display="分类汇总表"/>
    <hyperlink ref="C8" location="流动汇总!A1" display="流动资产"/>
    <hyperlink ref="E8" location="现金!A1" display="现金"/>
    <hyperlink ref="E9" location="银行存款!A1" display="银行存款"/>
    <hyperlink ref="E10" location="其他货币资金!A1" display="其他货币资金"/>
    <hyperlink ref="D11" location="交易性金融资产汇总!A1" display="交易性金融资产"/>
    <hyperlink ref="E11" location="'交易性-股票'!A1" display="股票投资"/>
    <hyperlink ref="E12" location="'交易性-债券'!A1" display="债券投资"/>
    <hyperlink ref="D14" location="应收票据!A1" display="应收票据"/>
    <hyperlink ref="D15" location="应收账款!A1" display="应收账款"/>
    <hyperlink ref="D20" location="存货汇总!A1" display="存货"/>
    <hyperlink ref="E21" location="原材料!A1" display="原材料"/>
    <hyperlink ref="E20" location="'材料采购（在途物资）'!A1" display="材料采购（在途物资）"/>
    <hyperlink ref="E24" location="'产成品（库存商品）'!A1" display="产成品（库存商品）"/>
    <hyperlink ref="E25" location="'在产品（自制半成品）'!A1" display="在产品（自制半成品）"/>
    <hyperlink ref="C30" location="长期投资汇总!A1" display="长期投资"/>
    <hyperlink ref="C37" location="固定资产汇总!A1" display="固定资产"/>
    <hyperlink ref="E37" location="房屋建筑物!A1" display="房屋建筑物"/>
    <hyperlink ref="E38" location="构筑物!A1" display="构筑物及其他辅助设施"/>
    <hyperlink ref="E39" location="管道沟槽!A1" display="管道及沟槽"/>
    <hyperlink ref="E40" location="机器设备!A1" display="机器设备"/>
    <hyperlink ref="E41" location="车辆!A1" display="车辆"/>
    <hyperlink ref="E42" location="电子设备!A1" display="电子设备"/>
    <hyperlink ref="D46" location="工程物资!A1" display="工程物资"/>
    <hyperlink ref="E44" location="'在建-土建'!A1" display="在建工程-土建工程"/>
    <hyperlink ref="E45" location="'在建-设备'!A1" display="在建工程-设备安装工程"/>
    <hyperlink ref="D47" location="固定资产清理!A1" display="固定资产清理"/>
    <hyperlink ref="G8" location="流动负债汇总!A1" display="流动负债"/>
    <hyperlink ref="I8" location="短期借款!A1" display="短期借款"/>
    <hyperlink ref="I10" location="应付票据!A1" display="应付票据"/>
    <hyperlink ref="I11" location="应付账款!A1" display="应付账款"/>
    <hyperlink ref="I12" location="预收款项!A1" display="预收款项"/>
    <hyperlink ref="I17" location="其他应付款!A1" display="其他应付款"/>
    <hyperlink ref="I13" location="职工薪酬!A1" display="应付职工薪酬"/>
    <hyperlink ref="I14" location="应交税费!A1" display="应交税费"/>
    <hyperlink ref="I19" location="其他流动负债!A1" display="其他流动负债"/>
    <hyperlink ref="G22" location="'非流动负债汇总 '!A1" display="非流动负债"/>
    <hyperlink ref="I22" location="长期借款!A1" display="长期借款"/>
    <hyperlink ref="I24" location="长期应付款!A1" display="长期应付款"/>
    <hyperlink ref="I28" location="其他非流动负债!A1" display="其他非流动负债"/>
    <hyperlink ref="I27" location="递延所得税负债!A1" display="递延所得税负债"/>
    <hyperlink ref="B5" location="填表说明!A1" display="评估申报表说明（填表前请先阅读）"/>
    <hyperlink ref="C6" location="资产负债表!A1" display="资产负债表"/>
    <hyperlink ref="I23" location="应付债券!A1" display="应付债券"/>
    <hyperlink ref="I25" location="专项应付款!A1" display="专项应付款"/>
    <hyperlink ref="B6" location="基本信息!A1" display="基本信息"/>
    <hyperlink ref="D8" location="货币资金汇总!B6" display="货币资金"/>
    <hyperlink ref="E26" location="发出商品!A1" display="发出商品"/>
    <hyperlink ref="B5:C5" location="填表说明!B2" display="评估申报表说明（填表前请先阅读）"/>
    <hyperlink ref="E43" location="土地!A1" display="土地"/>
    <hyperlink ref="E30" location="'可出售-股票'!A1" display="股票投资"/>
    <hyperlink ref="E31" location="'可出售-债券'!A1" display="债券投资"/>
    <hyperlink ref="D18" location="'应收股利（利润）'!A1" display="应收股利"/>
    <hyperlink ref="D17" location="应收利息!A1" display="应收利息"/>
    <hyperlink ref="D19" location="其他应收款!A1" display="其他应收款"/>
    <hyperlink ref="D16" location="预付款项!A1" display="预付款项"/>
    <hyperlink ref="D34" location="长期应收!A1" display="长期应收款"/>
    <hyperlink ref="D35" location="股权投资!A1" display="长期股权投资"/>
    <hyperlink ref="D36" location="投资性房地产汇总!A1" display="投资性房地产"/>
    <hyperlink ref="D54" location="长期待摊费用!A1" display="长期待摊费用"/>
    <hyperlink ref="E50" location="'无形-土地'!A1" display="土地使用权"/>
    <hyperlink ref="E51" location="'无形-其他'!A1" display="其他无形资产"/>
    <hyperlink ref="I26" location="预计负债!A1" display="预计负债"/>
    <hyperlink ref="E13" location="'交易性-基金'!A1" display="基金投资"/>
    <hyperlink ref="E22" location="在库周转材料!A1" display="在库周转材料"/>
    <hyperlink ref="E23" location="委托加工物资!A1" display="委托加工物资"/>
    <hyperlink ref="E27" location="在用周转材料!A1" display="在用周转材料"/>
    <hyperlink ref="D28" location="一年到期非流动资产!A1" display="一年到期非流动资产"/>
    <hyperlink ref="D29" location="其他流动资产!A1" display="其他流动资产"/>
    <hyperlink ref="D30" location="可供出售金融资产汇总!A1" display="可供出售金融资产"/>
    <hyperlink ref="E32" location="'可出售-其他'!A1" display="其他投资"/>
    <hyperlink ref="D33" location="持有到期投资!A1" display="持有至到期投资"/>
    <hyperlink ref="D37" location="固定资产汇总!B18" display="固定资产"/>
    <hyperlink ref="D44" location="固定资产汇总!B20" display="在建工程"/>
    <hyperlink ref="D48" location="生产性生物资产!A1" display="生产性生物资产"/>
    <hyperlink ref="D49" location="油气资产!A1" display="油气资产"/>
    <hyperlink ref="C50" location="无形资产汇总!A1" display="无形资产"/>
    <hyperlink ref="D50" location="无形资产汇总!B10" display="无形资产"/>
    <hyperlink ref="D52" location="开发支出!A1" display="开发支出"/>
    <hyperlink ref="D53" location="商誉!A1" display="商誉"/>
    <hyperlink ref="D55" location="递延所得税资产!A1" display="递延所得税资产"/>
    <hyperlink ref="C54" location="长期待摊费用!A16" display="其他资产"/>
    <hyperlink ref="D56" location="其他非流动资产!A1" display="其他非流动资产"/>
    <hyperlink ref="I9" location="交易性金融负债!A1" display="交易性金融负债"/>
    <hyperlink ref="I15" location="应付利息!A1" display="应付利息"/>
    <hyperlink ref="I16" location="'应付股利（利润）'!A1" display="应付股利（应付利润）"/>
    <hyperlink ref="I18" location="一年到期非流动负债!A1" display="一年内到期的非流动负债"/>
  </hyperlinks>
  <pageMargins left="0.2" right="0.2" top="0.79" bottom="0.39" header="0" footer="0"/>
  <pageSetup paperSize="9" scale="82" orientation="portrait" blackAndWhite="1" horizontalDpi="600" verticalDpi="600"/>
  <headerFooter/>
  <drawing r:id="rId1"/>
  <legacyDrawing r:id="rId2"/>
  <legacyDrawingHF r:id="rId6"/>
  <mc:AlternateContent xmlns:mc="http://schemas.openxmlformats.org/markup-compatibility/2006">
    <mc:Choice Requires="x14">
      <controls>
        <mc:AlternateContent xmlns:mc="http://schemas.openxmlformats.org/markup-compatibility/2006">
          <mc:Choice Requires="x14">
            <control shapeId="171686" name="Button 10918" r:id="rId3">
              <controlPr print="0" defaultSize="0">
                <anchor moveWithCells="1" sizeWithCells="1">
                  <from>
                    <xdr:col>3</xdr:col>
                    <xdr:colOff>1356360</xdr:colOff>
                    <xdr:row>1</xdr:row>
                    <xdr:rowOff>15875</xdr:rowOff>
                  </from>
                  <to>
                    <xdr:col>5</xdr:col>
                    <xdr:colOff>53340</xdr:colOff>
                    <xdr:row>1</xdr:row>
                    <xdr:rowOff>342265</xdr:rowOff>
                  </to>
                </anchor>
              </controlPr>
            </control>
          </mc:Choice>
        </mc:AlternateContent>
        <mc:AlternateContent xmlns:mc="http://schemas.openxmlformats.org/markup-compatibility/2006">
          <mc:Choice Requires="x14">
            <control shapeId="173293" name="Button 11501" r:id="rId4">
              <controlPr print="0" defaultSize="0">
                <anchor moveWithCells="1" sizeWithCells="1">
                  <from>
                    <xdr:col>1</xdr:col>
                    <xdr:colOff>38100</xdr:colOff>
                    <xdr:row>1</xdr:row>
                    <xdr:rowOff>15875</xdr:rowOff>
                  </from>
                  <to>
                    <xdr:col>2</xdr:col>
                    <xdr:colOff>396240</xdr:colOff>
                    <xdr:row>1</xdr:row>
                    <xdr:rowOff>342265</xdr:rowOff>
                  </to>
                </anchor>
              </controlPr>
            </control>
          </mc:Choice>
        </mc:AlternateContent>
        <mc:AlternateContent xmlns:mc="http://schemas.openxmlformats.org/markup-compatibility/2006">
          <mc:Choice Requires="x14">
            <control shapeId="179071" name="Button 16255" r:id="rId5">
              <controlPr print="0" defaultSize="0">
                <anchor moveWithCells="1" sizeWithCells="1">
                  <from>
                    <xdr:col>2</xdr:col>
                    <xdr:colOff>762000</xdr:colOff>
                    <xdr:row>1</xdr:row>
                    <xdr:rowOff>15875</xdr:rowOff>
                  </from>
                  <to>
                    <xdr:col>3</xdr:col>
                    <xdr:colOff>960120</xdr:colOff>
                    <xdr:row>1</xdr:row>
                    <xdr:rowOff>342265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R1"/>
    </sheetView>
  </sheetViews>
  <sheetFormatPr defaultColWidth="8.6" defaultRowHeight="15.75" customHeight="1"/>
  <cols>
    <col min="1" max="1" width="5.3" style="11" customWidth="1"/>
    <col min="2" max="2" width="22" style="11" customWidth="1"/>
    <col min="3" max="3" width="17.5" style="11" customWidth="1"/>
    <col min="4" max="4" width="6.5" style="11" customWidth="1"/>
    <col min="5" max="5" width="12" style="11" customWidth="1"/>
    <col min="6" max="6" width="12.2" style="11" customWidth="1"/>
    <col min="7" max="7" width="14.2" style="11" hidden="1" customWidth="1" outlineLevel="1"/>
    <col min="8" max="8" width="14.2" style="11" customWidth="1" collapsed="1"/>
    <col min="9" max="9" width="14.2" style="11" customWidth="1"/>
    <col min="10" max="10" width="9.6" style="11" customWidth="1"/>
    <col min="11" max="11" width="9" style="11" customWidth="1"/>
    <col min="12" max="32" width="9" style="11"/>
    <col min="33" max="16384" width="8.6" style="11"/>
  </cols>
  <sheetData>
    <row r="1" s="9" customFormat="1" ht="30" customHeight="1" spans="1:11">
      <c r="A1" s="12" t="s">
        <v>247</v>
      </c>
      <c r="B1" s="13"/>
      <c r="C1" s="13"/>
      <c r="D1" s="13"/>
      <c r="E1" s="13"/>
      <c r="F1" s="13"/>
      <c r="G1" s="13"/>
      <c r="H1" s="13"/>
      <c r="I1" s="13"/>
      <c r="J1" s="13"/>
      <c r="K1" s="13"/>
    </row>
    <row r="2" ht="14.25" customHeight="1" spans="1:11">
      <c r="A2" s="14" t="e">
        <f>CONCATENATE(#REF!,#REF!,#REF!,#REF!,#REF!,#REF!,#REF!)</f>
        <v>#REF!</v>
      </c>
      <c r="B2" s="14"/>
      <c r="C2" s="14"/>
      <c r="D2" s="14"/>
      <c r="E2" s="14"/>
      <c r="F2" s="14"/>
      <c r="G2" s="15"/>
      <c r="H2" s="15"/>
      <c r="I2" s="15"/>
      <c r="J2" s="15"/>
      <c r="K2" s="15"/>
    </row>
    <row r="3" customHeight="1" spans="1:11">
      <c r="A3" s="16" t="e">
        <f>#REF!&amp;#REF!</f>
        <v>#REF!</v>
      </c>
      <c r="K3" s="17" t="s">
        <v>168</v>
      </c>
    </row>
    <row r="4" s="10" customFormat="1" customHeight="1" spans="1:11">
      <c r="A4" s="18" t="s">
        <v>169</v>
      </c>
      <c r="B4" s="18" t="s">
        <v>248</v>
      </c>
      <c r="C4" s="18" t="s">
        <v>249</v>
      </c>
      <c r="D4" s="18" t="s">
        <v>237</v>
      </c>
      <c r="E4" s="18" t="s">
        <v>245</v>
      </c>
      <c r="F4" s="18" t="s">
        <v>239</v>
      </c>
      <c r="G4" s="19" t="s">
        <v>141</v>
      </c>
      <c r="H4" s="18" t="s">
        <v>142</v>
      </c>
      <c r="I4" s="18" t="s">
        <v>143</v>
      </c>
      <c r="J4" s="18" t="s">
        <v>171</v>
      </c>
      <c r="K4" s="18" t="s">
        <v>240</v>
      </c>
    </row>
    <row r="5" customHeight="1" spans="1:11">
      <c r="A5" s="20"/>
      <c r="B5" s="21"/>
      <c r="C5" s="21"/>
      <c r="D5" s="20"/>
      <c r="E5" s="23"/>
      <c r="F5" s="58"/>
      <c r="G5" s="23"/>
      <c r="H5" s="23"/>
      <c r="I5" s="23"/>
      <c r="J5" s="23" t="str">
        <f>IF(H5=0,"",(I5-H5)/H5*100)</f>
        <v/>
      </c>
      <c r="K5" s="24"/>
    </row>
    <row r="6" customHeight="1" spans="1:11">
      <c r="A6" s="20"/>
      <c r="B6" s="21"/>
      <c r="C6" s="21"/>
      <c r="D6" s="20"/>
      <c r="E6" s="23"/>
      <c r="F6" s="58"/>
      <c r="G6" s="23"/>
      <c r="H6" s="23"/>
      <c r="I6" s="23"/>
      <c r="J6" s="23" t="str">
        <f t="shared" ref="J6:J26" si="0">IF(H6=0,"",(I6-H6)/H6*100)</f>
        <v/>
      </c>
      <c r="K6" s="24"/>
    </row>
    <row r="7" customHeight="1" spans="1:11">
      <c r="A7" s="20"/>
      <c r="B7" s="21"/>
      <c r="C7" s="21"/>
      <c r="D7" s="20"/>
      <c r="E7" s="23"/>
      <c r="F7" s="58"/>
      <c r="G7" s="23"/>
      <c r="H7" s="23"/>
      <c r="I7" s="23"/>
      <c r="J7" s="23" t="str">
        <f t="shared" si="0"/>
        <v/>
      </c>
      <c r="K7" s="24"/>
    </row>
    <row r="8" customHeight="1" spans="1:11">
      <c r="A8" s="20"/>
      <c r="B8" s="21"/>
      <c r="C8" s="21"/>
      <c r="D8" s="20"/>
      <c r="E8" s="23"/>
      <c r="F8" s="58"/>
      <c r="G8" s="23"/>
      <c r="H8" s="23"/>
      <c r="I8" s="23"/>
      <c r="J8" s="23" t="str">
        <f t="shared" si="0"/>
        <v/>
      </c>
      <c r="K8" s="24"/>
    </row>
    <row r="9" customHeight="1" spans="1:11">
      <c r="A9" s="20"/>
      <c r="B9" s="21"/>
      <c r="C9" s="21"/>
      <c r="D9" s="20"/>
      <c r="E9" s="23"/>
      <c r="F9" s="58"/>
      <c r="G9" s="23"/>
      <c r="H9" s="23"/>
      <c r="I9" s="23"/>
      <c r="J9" s="23" t="str">
        <f t="shared" si="0"/>
        <v/>
      </c>
      <c r="K9" s="24"/>
    </row>
    <row r="10" customHeight="1" spans="1:11">
      <c r="A10" s="20"/>
      <c r="B10" s="21"/>
      <c r="C10" s="21"/>
      <c r="D10" s="20"/>
      <c r="E10" s="23"/>
      <c r="F10" s="58"/>
      <c r="G10" s="23"/>
      <c r="H10" s="23"/>
      <c r="I10" s="23"/>
      <c r="J10" s="23" t="str">
        <f t="shared" si="0"/>
        <v/>
      </c>
      <c r="K10" s="24"/>
    </row>
    <row r="11" customHeight="1" spans="1:11">
      <c r="A11" s="20"/>
      <c r="B11" s="21"/>
      <c r="C11" s="21"/>
      <c r="D11" s="20"/>
      <c r="E11" s="23"/>
      <c r="F11" s="58"/>
      <c r="G11" s="23"/>
      <c r="H11" s="23"/>
      <c r="I11" s="23"/>
      <c r="J11" s="23" t="str">
        <f t="shared" si="0"/>
        <v/>
      </c>
      <c r="K11" s="24"/>
    </row>
    <row r="12" customHeight="1" spans="1:11">
      <c r="A12" s="20"/>
      <c r="B12" s="21"/>
      <c r="C12" s="21"/>
      <c r="D12" s="20"/>
      <c r="E12" s="23"/>
      <c r="F12" s="58"/>
      <c r="G12" s="23"/>
      <c r="H12" s="23"/>
      <c r="I12" s="23"/>
      <c r="J12" s="23" t="str">
        <f t="shared" si="0"/>
        <v/>
      </c>
      <c r="K12" s="24"/>
    </row>
    <row r="13" customHeight="1" spans="1:11">
      <c r="A13" s="20"/>
      <c r="B13" s="21"/>
      <c r="C13" s="21"/>
      <c r="D13" s="20"/>
      <c r="E13" s="23"/>
      <c r="F13" s="58"/>
      <c r="G13" s="23"/>
      <c r="H13" s="23"/>
      <c r="I13" s="23"/>
      <c r="J13" s="23" t="str">
        <f t="shared" si="0"/>
        <v/>
      </c>
      <c r="K13" s="24"/>
    </row>
    <row r="14" customHeight="1" spans="1:11">
      <c r="A14" s="20"/>
      <c r="B14" s="21"/>
      <c r="C14" s="21"/>
      <c r="D14" s="20"/>
      <c r="E14" s="23"/>
      <c r="F14" s="58"/>
      <c r="G14" s="23"/>
      <c r="H14" s="23"/>
      <c r="I14" s="23"/>
      <c r="J14" s="23" t="str">
        <f t="shared" si="0"/>
        <v/>
      </c>
      <c r="K14" s="24"/>
    </row>
    <row r="15" customHeight="1" spans="1:11">
      <c r="A15" s="20"/>
      <c r="B15" s="21"/>
      <c r="C15" s="21"/>
      <c r="D15" s="20"/>
      <c r="E15" s="23"/>
      <c r="F15" s="58"/>
      <c r="G15" s="23"/>
      <c r="H15" s="23"/>
      <c r="I15" s="23"/>
      <c r="J15" s="23" t="str">
        <f t="shared" si="0"/>
        <v/>
      </c>
      <c r="K15" s="24"/>
    </row>
    <row r="16" customHeight="1" spans="1:11">
      <c r="A16" s="20"/>
      <c r="B16" s="21"/>
      <c r="C16" s="21"/>
      <c r="D16" s="20"/>
      <c r="E16" s="23"/>
      <c r="F16" s="58"/>
      <c r="G16" s="23"/>
      <c r="H16" s="23"/>
      <c r="I16" s="23"/>
      <c r="J16" s="23" t="str">
        <f t="shared" si="0"/>
        <v/>
      </c>
      <c r="K16" s="24"/>
    </row>
    <row r="17" customHeight="1" spans="1:11">
      <c r="A17" s="20"/>
      <c r="B17" s="21"/>
      <c r="C17" s="21"/>
      <c r="D17" s="20"/>
      <c r="E17" s="23"/>
      <c r="F17" s="58"/>
      <c r="G17" s="23"/>
      <c r="H17" s="23"/>
      <c r="I17" s="23"/>
      <c r="J17" s="23" t="str">
        <f t="shared" si="0"/>
        <v/>
      </c>
      <c r="K17" s="24"/>
    </row>
    <row r="18" customHeight="1" spans="1:11">
      <c r="A18" s="20"/>
      <c r="B18" s="21"/>
      <c r="C18" s="21"/>
      <c r="D18" s="20"/>
      <c r="E18" s="23"/>
      <c r="F18" s="58"/>
      <c r="G18" s="23"/>
      <c r="H18" s="23"/>
      <c r="I18" s="23"/>
      <c r="J18" s="23" t="str">
        <f t="shared" si="0"/>
        <v/>
      </c>
      <c r="K18" s="24"/>
    </row>
    <row r="19" customHeight="1" spans="1:11">
      <c r="A19" s="20"/>
      <c r="B19" s="21"/>
      <c r="C19" s="21"/>
      <c r="D19" s="20"/>
      <c r="E19" s="23"/>
      <c r="F19" s="58"/>
      <c r="G19" s="23"/>
      <c r="H19" s="23"/>
      <c r="I19" s="23"/>
      <c r="J19" s="23" t="str">
        <f t="shared" si="0"/>
        <v/>
      </c>
      <c r="K19" s="24"/>
    </row>
    <row r="20" customHeight="1" spans="1:11">
      <c r="A20" s="20"/>
      <c r="B20" s="21"/>
      <c r="C20" s="21"/>
      <c r="D20" s="20"/>
      <c r="E20" s="23"/>
      <c r="F20" s="58"/>
      <c r="G20" s="23"/>
      <c r="H20" s="23"/>
      <c r="I20" s="23"/>
      <c r="J20" s="23" t="str">
        <f t="shared" si="0"/>
        <v/>
      </c>
      <c r="K20" s="24"/>
    </row>
    <row r="21" customHeight="1" spans="1:11">
      <c r="A21" s="20"/>
      <c r="B21" s="21"/>
      <c r="C21" s="21"/>
      <c r="D21" s="20"/>
      <c r="E21" s="23"/>
      <c r="F21" s="58"/>
      <c r="G21" s="23"/>
      <c r="H21" s="23"/>
      <c r="I21" s="23"/>
      <c r="J21" s="23" t="str">
        <f t="shared" si="0"/>
        <v/>
      </c>
      <c r="K21" s="24"/>
    </row>
    <row r="22" customHeight="1" spans="1:11">
      <c r="A22" s="20"/>
      <c r="B22" s="21"/>
      <c r="C22" s="21"/>
      <c r="D22" s="20"/>
      <c r="E22" s="23"/>
      <c r="F22" s="58"/>
      <c r="G22" s="23"/>
      <c r="H22" s="23"/>
      <c r="I22" s="23"/>
      <c r="J22" s="23" t="str">
        <f t="shared" si="0"/>
        <v/>
      </c>
      <c r="K22" s="24"/>
    </row>
    <row r="23" customHeight="1" spans="1:11">
      <c r="A23" s="20"/>
      <c r="B23" s="21"/>
      <c r="C23" s="21"/>
      <c r="D23" s="20"/>
      <c r="E23" s="23"/>
      <c r="F23" s="58"/>
      <c r="G23" s="23"/>
      <c r="H23" s="23"/>
      <c r="I23" s="23"/>
      <c r="J23" s="23" t="str">
        <f t="shared" si="0"/>
        <v/>
      </c>
      <c r="K23" s="24"/>
    </row>
    <row r="24" customHeight="1" spans="1:11">
      <c r="A24" s="20"/>
      <c r="B24" s="21"/>
      <c r="C24" s="21"/>
      <c r="D24" s="20"/>
      <c r="E24" s="23"/>
      <c r="F24" s="58"/>
      <c r="G24" s="23"/>
      <c r="H24" s="23"/>
      <c r="I24" s="23"/>
      <c r="J24" s="23" t="str">
        <f t="shared" si="0"/>
        <v/>
      </c>
      <c r="K24" s="24"/>
    </row>
    <row r="25" customHeight="1" spans="1:11">
      <c r="A25" s="20"/>
      <c r="B25" s="21"/>
      <c r="C25" s="21"/>
      <c r="D25" s="20"/>
      <c r="E25" s="23"/>
      <c r="F25" s="58"/>
      <c r="G25" s="23"/>
      <c r="H25" s="23"/>
      <c r="I25" s="23"/>
      <c r="J25" s="23" t="str">
        <f t="shared" si="0"/>
        <v/>
      </c>
      <c r="K25" s="24"/>
    </row>
    <row r="26" customHeight="1" spans="1:11">
      <c r="A26" s="25" t="s">
        <v>241</v>
      </c>
      <c r="B26" s="40"/>
      <c r="C26" s="24"/>
      <c r="D26" s="24"/>
      <c r="E26" s="23"/>
      <c r="F26" s="24"/>
      <c r="G26" s="23">
        <f ca="1">SUM(G5:上一行)</f>
        <v>0</v>
      </c>
      <c r="H26" s="23">
        <f ca="1">SUM(H5:上一行)</f>
        <v>0</v>
      </c>
      <c r="I26" s="23">
        <f ca="1">SUM(I5:上一行)</f>
        <v>0</v>
      </c>
      <c r="J26" s="23" t="str">
        <f ca="1" t="shared" si="0"/>
        <v/>
      </c>
      <c r="K26" s="24"/>
    </row>
    <row r="27" customHeight="1" spans="1:8">
      <c r="A27" s="27" t="e">
        <f>#REF!&amp;#REF!</f>
        <v>#REF!</v>
      </c>
      <c r="H27" s="16" t="e">
        <f>"评估人员："&amp;#REF!</f>
        <v>#REF!</v>
      </c>
    </row>
    <row r="28" customHeight="1" spans="1:1">
      <c r="A28" s="27" t="e">
        <f>CONCATENATE(#REF!,#REF!,#REF!,#REF!,#REF!,#REF!,#REF!)</f>
        <v>#REF!</v>
      </c>
    </row>
  </sheetData>
  <mergeCells count="3">
    <mergeCell ref="A1:K1"/>
    <mergeCell ref="A2:K2"/>
    <mergeCell ref="A26:B26"/>
  </mergeCells>
  <dataValidations count="1">
    <dataValidation allowBlank="1" showInputMessage="1" showErrorMessage="1" prompt="1.其他货币资金包含外埠存款、信用卡存款、信用证保证金存款等，要分类、分笔填写。对各种货币代值卡，要注明发行的金融单位。&#10;2.如为外埠存款或为信用卡存款，则名称及内容栏填写开户行的名称和账号。" sqref="A1:K1"/>
  </dataValidations>
  <printOptions horizontalCentered="1"/>
  <pageMargins left="0.35" right="0.35" top="0.79" bottom="0.79" header="0.94" footer="0.51"/>
  <pageSetup paperSize="9" fitToHeight="0" orientation="landscape" blackAndWhite="1" verticalDpi="600"/>
  <headerFooter alignWithMargins="0">
    <oddHeader>&amp;R&amp;"宋体,常规"表3-1-3
共&amp;N页，第&amp;P页</oddHeader>
  </headerFooter>
  <drawing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workbookViewId="0">
      <selection activeCell="A1" sqref="A1:P1"/>
    </sheetView>
  </sheetViews>
  <sheetFormatPr defaultColWidth="8.7" defaultRowHeight="13.2"/>
  <cols>
    <col min="1" max="1" width="4.5" style="11" customWidth="1"/>
    <col min="2" max="2" width="23.1" style="11" customWidth="1"/>
    <col min="3" max="3" width="9.3" style="11" customWidth="1"/>
    <col min="4" max="5" width="11.6" style="11" customWidth="1"/>
    <col min="6" max="6" width="11.2" style="11" customWidth="1"/>
    <col min="7" max="7" width="17.2" style="11" hidden="1" customWidth="1" outlineLevel="1"/>
    <col min="8" max="8" width="17.2" style="11" customWidth="1" collapsed="1"/>
    <col min="9" max="9" width="17.2" style="11" customWidth="1"/>
    <col min="10" max="10" width="21.1" style="11" customWidth="1"/>
    <col min="11" max="16384" width="8.7" style="11"/>
  </cols>
  <sheetData>
    <row r="1" s="9" customFormat="1" ht="26.25" customHeight="1" spans="1:10">
      <c r="A1" s="39" t="s">
        <v>1129</v>
      </c>
      <c r="B1" s="28"/>
      <c r="C1" s="28"/>
      <c r="D1" s="28"/>
      <c r="E1" s="28"/>
      <c r="F1" s="28"/>
      <c r="G1" s="28"/>
      <c r="H1" s="28"/>
      <c r="I1" s="28"/>
      <c r="J1" s="28"/>
    </row>
    <row r="2" ht="18.75" customHeight="1" spans="1:10">
      <c r="A2" s="14" t="e">
        <f>CONCATENATE(#REF!,#REF!,#REF!,#REF!,#REF!,#REF!,#REF!)</f>
        <v>#REF!</v>
      </c>
      <c r="B2" s="14"/>
      <c r="C2" s="14"/>
      <c r="D2" s="14"/>
      <c r="E2" s="14"/>
      <c r="F2" s="14"/>
      <c r="G2" s="14"/>
      <c r="H2" s="14"/>
      <c r="I2" s="15"/>
      <c r="J2" s="15"/>
    </row>
    <row r="3" ht="15.75" customHeight="1" spans="1:10">
      <c r="A3" s="16" t="e">
        <f>#REF!&amp;#REF!</f>
        <v>#REF!</v>
      </c>
      <c r="J3" s="17" t="s">
        <v>168</v>
      </c>
    </row>
    <row r="4" ht="15.75" customHeight="1" spans="1:10">
      <c r="A4" s="18" t="s">
        <v>169</v>
      </c>
      <c r="B4" s="18" t="s">
        <v>1130</v>
      </c>
      <c r="C4" s="18" t="s">
        <v>469</v>
      </c>
      <c r="D4" s="18" t="s">
        <v>312</v>
      </c>
      <c r="E4" s="18" t="s">
        <v>432</v>
      </c>
      <c r="F4" s="18" t="s">
        <v>1131</v>
      </c>
      <c r="G4" s="19" t="s">
        <v>141</v>
      </c>
      <c r="H4" s="18" t="s">
        <v>142</v>
      </c>
      <c r="I4" s="18" t="s">
        <v>143</v>
      </c>
      <c r="J4" s="20" t="s">
        <v>1132</v>
      </c>
    </row>
    <row r="5" ht="15.75" customHeight="1" spans="1:10">
      <c r="A5" s="20"/>
      <c r="B5" s="21"/>
      <c r="C5" s="20"/>
      <c r="D5" s="22"/>
      <c r="E5" s="22"/>
      <c r="F5" s="20"/>
      <c r="G5" s="23"/>
      <c r="H5" s="23"/>
      <c r="I5" s="23"/>
      <c r="J5" s="24"/>
    </row>
    <row r="6" ht="15.75" customHeight="1" spans="1:10">
      <c r="A6" s="20"/>
      <c r="B6" s="21"/>
      <c r="C6" s="20"/>
      <c r="D6" s="22"/>
      <c r="E6" s="22"/>
      <c r="F6" s="20"/>
      <c r="G6" s="23"/>
      <c r="H6" s="23"/>
      <c r="I6" s="23"/>
      <c r="J6" s="24"/>
    </row>
    <row r="7" ht="15.75" customHeight="1" spans="1:10">
      <c r="A7" s="20"/>
      <c r="B7" s="21"/>
      <c r="C7" s="20"/>
      <c r="D7" s="22"/>
      <c r="E7" s="22"/>
      <c r="F7" s="20"/>
      <c r="G7" s="23"/>
      <c r="H7" s="23"/>
      <c r="I7" s="23"/>
      <c r="J7" s="24"/>
    </row>
    <row r="8" ht="15.75" customHeight="1" spans="1:10">
      <c r="A8" s="20"/>
      <c r="B8" s="21"/>
      <c r="C8" s="20"/>
      <c r="D8" s="22"/>
      <c r="E8" s="22"/>
      <c r="F8" s="20"/>
      <c r="G8" s="23"/>
      <c r="H8" s="23"/>
      <c r="I8" s="23"/>
      <c r="J8" s="24"/>
    </row>
    <row r="9" ht="15.75" customHeight="1" spans="1:10">
      <c r="A9" s="20"/>
      <c r="B9" s="21"/>
      <c r="C9" s="20"/>
      <c r="D9" s="22"/>
      <c r="E9" s="22"/>
      <c r="F9" s="20"/>
      <c r="G9" s="23"/>
      <c r="H9" s="23"/>
      <c r="I9" s="23"/>
      <c r="J9" s="24"/>
    </row>
    <row r="10" ht="15.75" customHeight="1" spans="1:10">
      <c r="A10" s="20"/>
      <c r="B10" s="21"/>
      <c r="C10" s="20"/>
      <c r="D10" s="22"/>
      <c r="E10" s="22"/>
      <c r="F10" s="20"/>
      <c r="G10" s="23"/>
      <c r="H10" s="23"/>
      <c r="I10" s="23"/>
      <c r="J10" s="24"/>
    </row>
    <row r="11" ht="15.75" customHeight="1" spans="1:10">
      <c r="A11" s="20"/>
      <c r="B11" s="21"/>
      <c r="C11" s="20"/>
      <c r="D11" s="22"/>
      <c r="E11" s="22"/>
      <c r="F11" s="20"/>
      <c r="G11" s="23"/>
      <c r="H11" s="23"/>
      <c r="I11" s="23"/>
      <c r="J11" s="24"/>
    </row>
    <row r="12" ht="15.75" customHeight="1" spans="1:10">
      <c r="A12" s="20"/>
      <c r="B12" s="21"/>
      <c r="C12" s="20"/>
      <c r="D12" s="22"/>
      <c r="E12" s="22"/>
      <c r="F12" s="20"/>
      <c r="G12" s="23"/>
      <c r="H12" s="23"/>
      <c r="I12" s="23"/>
      <c r="J12" s="24"/>
    </row>
    <row r="13" ht="15.75" customHeight="1" spans="1:10">
      <c r="A13" s="20"/>
      <c r="B13" s="21"/>
      <c r="C13" s="20"/>
      <c r="D13" s="22"/>
      <c r="E13" s="22"/>
      <c r="F13" s="20"/>
      <c r="G13" s="23"/>
      <c r="H13" s="23"/>
      <c r="I13" s="23"/>
      <c r="J13" s="24"/>
    </row>
    <row r="14" ht="15.75" customHeight="1" spans="1:10">
      <c r="A14" s="20"/>
      <c r="B14" s="21"/>
      <c r="C14" s="20"/>
      <c r="D14" s="22"/>
      <c r="E14" s="22"/>
      <c r="F14" s="20"/>
      <c r="G14" s="23"/>
      <c r="H14" s="23"/>
      <c r="I14" s="23"/>
      <c r="J14" s="24"/>
    </row>
    <row r="15" ht="15.75" customHeight="1" spans="1:10">
      <c r="A15" s="20"/>
      <c r="B15" s="21"/>
      <c r="C15" s="20"/>
      <c r="D15" s="22"/>
      <c r="E15" s="22"/>
      <c r="F15" s="20"/>
      <c r="G15" s="23"/>
      <c r="H15" s="23"/>
      <c r="I15" s="23"/>
      <c r="J15" s="24"/>
    </row>
    <row r="16" ht="15.75" customHeight="1" spans="1:10">
      <c r="A16" s="20"/>
      <c r="B16" s="21"/>
      <c r="C16" s="20"/>
      <c r="D16" s="22"/>
      <c r="E16" s="22"/>
      <c r="F16" s="20"/>
      <c r="G16" s="23"/>
      <c r="H16" s="23"/>
      <c r="I16" s="23"/>
      <c r="J16" s="24"/>
    </row>
    <row r="17" ht="15.75" customHeight="1" spans="1:10">
      <c r="A17" s="20"/>
      <c r="B17" s="21"/>
      <c r="C17" s="20"/>
      <c r="D17" s="22"/>
      <c r="E17" s="22"/>
      <c r="F17" s="20"/>
      <c r="G17" s="23"/>
      <c r="H17" s="23"/>
      <c r="I17" s="23"/>
      <c r="J17" s="24"/>
    </row>
    <row r="18" ht="15.75" customHeight="1" spans="1:10">
      <c r="A18" s="20"/>
      <c r="B18" s="21"/>
      <c r="C18" s="20"/>
      <c r="D18" s="22"/>
      <c r="E18" s="22"/>
      <c r="F18" s="20"/>
      <c r="G18" s="23"/>
      <c r="H18" s="23"/>
      <c r="I18" s="23"/>
      <c r="J18" s="24"/>
    </row>
    <row r="19" ht="15.75" customHeight="1" spans="1:10">
      <c r="A19" s="20"/>
      <c r="B19" s="21"/>
      <c r="C19" s="20"/>
      <c r="D19" s="22"/>
      <c r="E19" s="22"/>
      <c r="F19" s="20"/>
      <c r="G19" s="23"/>
      <c r="H19" s="23"/>
      <c r="I19" s="23"/>
      <c r="J19" s="24"/>
    </row>
    <row r="20" ht="15.75" customHeight="1" spans="1:10">
      <c r="A20" s="20"/>
      <c r="B20" s="21"/>
      <c r="C20" s="20"/>
      <c r="D20" s="22"/>
      <c r="E20" s="22"/>
      <c r="F20" s="20"/>
      <c r="G20" s="23"/>
      <c r="H20" s="23"/>
      <c r="I20" s="23"/>
      <c r="J20" s="24"/>
    </row>
    <row r="21" ht="15.75" customHeight="1" spans="1:10">
      <c r="A21" s="20"/>
      <c r="B21" s="21"/>
      <c r="C21" s="20"/>
      <c r="D21" s="22"/>
      <c r="E21" s="22"/>
      <c r="F21" s="20"/>
      <c r="G21" s="23"/>
      <c r="H21" s="23"/>
      <c r="I21" s="23"/>
      <c r="J21" s="24"/>
    </row>
    <row r="22" ht="15.75" customHeight="1" spans="1:10">
      <c r="A22" s="20"/>
      <c r="B22" s="21"/>
      <c r="C22" s="20"/>
      <c r="D22" s="22"/>
      <c r="E22" s="22"/>
      <c r="F22" s="20"/>
      <c r="G22" s="23"/>
      <c r="H22" s="23"/>
      <c r="I22" s="23"/>
      <c r="J22" s="24"/>
    </row>
    <row r="23" ht="15.75" customHeight="1" spans="1:10">
      <c r="A23" s="20"/>
      <c r="B23" s="21"/>
      <c r="C23" s="20"/>
      <c r="D23" s="22"/>
      <c r="E23" s="22"/>
      <c r="F23" s="20"/>
      <c r="G23" s="23"/>
      <c r="H23" s="23"/>
      <c r="I23" s="23"/>
      <c r="J23" s="24"/>
    </row>
    <row r="24" ht="15.75" customHeight="1" spans="1:10">
      <c r="A24" s="20"/>
      <c r="B24" s="21"/>
      <c r="C24" s="20"/>
      <c r="D24" s="22"/>
      <c r="E24" s="22"/>
      <c r="F24" s="20"/>
      <c r="G24" s="23"/>
      <c r="H24" s="23"/>
      <c r="I24" s="23"/>
      <c r="J24" s="24"/>
    </row>
    <row r="25" ht="15.75" customHeight="1" spans="1:10">
      <c r="A25" s="20"/>
      <c r="B25" s="21"/>
      <c r="C25" s="20"/>
      <c r="D25" s="22"/>
      <c r="E25" s="22"/>
      <c r="F25" s="20"/>
      <c r="G25" s="23"/>
      <c r="H25" s="23"/>
      <c r="I25" s="23"/>
      <c r="J25" s="24"/>
    </row>
    <row r="26" ht="15.75" customHeight="1" spans="1:10">
      <c r="A26" s="20"/>
      <c r="B26" s="21"/>
      <c r="C26" s="20"/>
      <c r="D26" s="22"/>
      <c r="E26" s="22"/>
      <c r="F26" s="20"/>
      <c r="G26" s="23"/>
      <c r="H26" s="23"/>
      <c r="I26" s="23"/>
      <c r="J26" s="24"/>
    </row>
    <row r="27" ht="15.75" customHeight="1" spans="1:20">
      <c r="A27" s="25" t="s">
        <v>1047</v>
      </c>
      <c r="B27" s="40"/>
      <c r="C27" s="20"/>
      <c r="D27" s="20"/>
      <c r="E27" s="20"/>
      <c r="F27" s="20"/>
      <c r="G27" s="23">
        <f ca="1">SUM(G5:上一行)</f>
        <v>0</v>
      </c>
      <c r="H27" s="23">
        <f ca="1">SUM(H5:上一行)</f>
        <v>0</v>
      </c>
      <c r="I27" s="23">
        <f ca="1">SUM(I5:上一行)</f>
        <v>0</v>
      </c>
      <c r="J27" s="41"/>
      <c r="K27" s="42"/>
      <c r="L27" s="42"/>
      <c r="M27" s="42"/>
      <c r="N27" s="42"/>
      <c r="O27" s="42"/>
      <c r="P27" s="42"/>
      <c r="Q27" s="42"/>
      <c r="R27" s="42"/>
      <c r="S27" s="42"/>
      <c r="T27" s="42"/>
    </row>
    <row r="28" ht="15.75" customHeight="1" spans="1:8">
      <c r="A28" s="27" t="e">
        <f>#REF!&amp;#REF!</f>
        <v>#REF!</v>
      </c>
      <c r="G28" s="16"/>
      <c r="H28" s="16" t="e">
        <f>"评估人员："&amp;#REF!</f>
        <v>#REF!</v>
      </c>
    </row>
    <row r="29" ht="15.75" customHeight="1" spans="1:1">
      <c r="A29" s="30" t="e">
        <f>CONCATENATE(#REF!,#REF!,#REF!,#REF!,#REF!,#REF!,#REF!)</f>
        <v>#REF!</v>
      </c>
    </row>
  </sheetData>
  <mergeCells count="3">
    <mergeCell ref="A1:J1"/>
    <mergeCell ref="A2:J2"/>
    <mergeCell ref="A27:B27"/>
  </mergeCells>
  <printOptions horizontalCentered="1"/>
  <pageMargins left="0.35" right="0.35" top="0.79" bottom="0.79" header="0.94" footer="0.51"/>
  <pageSetup paperSize="9" fitToHeight="0" orientation="landscape" blackAndWhite="1" horizontalDpi="300" verticalDpi="300"/>
  <headerFooter alignWithMargins="0">
    <oddHeader>&amp;R&amp;"宋体,常规"表6-2
共&amp;N页，第&amp;P页</oddHeader>
  </headerFooter>
  <drawing r:id="rId1"/>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1" sqref="A1:P1"/>
    </sheetView>
  </sheetViews>
  <sheetFormatPr defaultColWidth="8.6" defaultRowHeight="15.75" customHeight="1"/>
  <cols>
    <col min="1" max="1" width="4.3" style="11" customWidth="1"/>
    <col min="2" max="2" width="22.8" style="11" customWidth="1"/>
    <col min="3" max="3" width="10.5" style="11" customWidth="1"/>
    <col min="4" max="4" width="15.5" style="11" customWidth="1"/>
    <col min="5" max="7" width="14.2" style="11" hidden="1" customWidth="1" outlineLevel="1"/>
    <col min="8" max="8" width="14.2" style="11" customWidth="1" collapsed="1"/>
    <col min="9" max="10" width="14.2" style="11" customWidth="1"/>
    <col min="11" max="11" width="14.3" style="11" customWidth="1"/>
    <col min="12" max="12" width="10.2" style="11" customWidth="1"/>
    <col min="13" max="32" width="9" style="11"/>
    <col min="33" max="16384" width="8.6" style="11"/>
  </cols>
  <sheetData>
    <row r="1" s="9" customFormat="1" ht="30" customHeight="1" spans="1:12">
      <c r="A1" s="12" t="s">
        <v>1133</v>
      </c>
      <c r="B1" s="13"/>
      <c r="C1" s="13"/>
      <c r="D1" s="13"/>
      <c r="E1" s="13"/>
      <c r="F1" s="13"/>
      <c r="G1" s="13"/>
      <c r="H1" s="13"/>
      <c r="I1" s="13"/>
      <c r="J1" s="13"/>
      <c r="K1" s="13"/>
      <c r="L1" s="13"/>
    </row>
    <row r="2" ht="14.25" customHeight="1" spans="1:12">
      <c r="A2" s="14" t="e">
        <f>CONCATENATE(#REF!,#REF!,#REF!,#REF!,#REF!,#REF!,#REF!)</f>
        <v>#REF!</v>
      </c>
      <c r="B2" s="14"/>
      <c r="C2" s="14"/>
      <c r="D2" s="14"/>
      <c r="E2" s="14"/>
      <c r="F2" s="14"/>
      <c r="G2" s="14"/>
      <c r="H2" s="14"/>
      <c r="I2" s="14"/>
      <c r="J2" s="15"/>
      <c r="K2" s="15"/>
      <c r="L2" s="15"/>
    </row>
    <row r="3" customHeight="1" spans="1:12">
      <c r="A3" s="16" t="e">
        <f>#REF!&amp;#REF!</f>
        <v>#REF!</v>
      </c>
      <c r="L3" s="17" t="s">
        <v>168</v>
      </c>
    </row>
    <row r="4" s="10" customFormat="1" customHeight="1" spans="1:12">
      <c r="A4" s="18" t="s">
        <v>169</v>
      </c>
      <c r="B4" s="18" t="s">
        <v>278</v>
      </c>
      <c r="C4" s="18" t="s">
        <v>312</v>
      </c>
      <c r="D4" s="18" t="s">
        <v>279</v>
      </c>
      <c r="E4" s="31" t="s">
        <v>141</v>
      </c>
      <c r="F4" s="32"/>
      <c r="G4" s="33"/>
      <c r="H4" s="34" t="s">
        <v>142</v>
      </c>
      <c r="I4" s="37"/>
      <c r="J4" s="38"/>
      <c r="K4" s="18" t="s">
        <v>143</v>
      </c>
      <c r="L4" s="18" t="s">
        <v>240</v>
      </c>
    </row>
    <row r="5" s="10" customFormat="1" customHeight="1" spans="1:12">
      <c r="A5" s="20"/>
      <c r="B5" s="20"/>
      <c r="C5" s="20"/>
      <c r="D5" s="20"/>
      <c r="E5" s="19" t="s">
        <v>1134</v>
      </c>
      <c r="F5" s="19" t="s">
        <v>1135</v>
      </c>
      <c r="G5" s="19" t="s">
        <v>214</v>
      </c>
      <c r="H5" s="18" t="s">
        <v>1134</v>
      </c>
      <c r="I5" s="18" t="s">
        <v>1135</v>
      </c>
      <c r="J5" s="18" t="s">
        <v>214</v>
      </c>
      <c r="K5" s="20"/>
      <c r="L5" s="20"/>
    </row>
    <row r="6" customHeight="1" spans="1:12">
      <c r="A6" s="20"/>
      <c r="B6" s="21"/>
      <c r="C6" s="35"/>
      <c r="D6" s="22"/>
      <c r="E6" s="23"/>
      <c r="F6" s="23"/>
      <c r="G6" s="23"/>
      <c r="H6" s="23"/>
      <c r="I6" s="23"/>
      <c r="J6" s="23"/>
      <c r="K6" s="23"/>
      <c r="L6" s="24"/>
    </row>
    <row r="7" customHeight="1" spans="1:12">
      <c r="A7" s="20"/>
      <c r="B7" s="21"/>
      <c r="C7" s="35"/>
      <c r="D7" s="22"/>
      <c r="E7" s="23"/>
      <c r="F7" s="23"/>
      <c r="G7" s="23"/>
      <c r="H7" s="23"/>
      <c r="I7" s="23"/>
      <c r="J7" s="23"/>
      <c r="K7" s="23"/>
      <c r="L7" s="24"/>
    </row>
    <row r="8" customHeight="1" spans="1:12">
      <c r="A8" s="20"/>
      <c r="B8" s="21"/>
      <c r="C8" s="35"/>
      <c r="D8" s="22"/>
      <c r="E8" s="23"/>
      <c r="F8" s="23"/>
      <c r="G8" s="23"/>
      <c r="H8" s="23"/>
      <c r="I8" s="23"/>
      <c r="J8" s="23"/>
      <c r="K8" s="23"/>
      <c r="L8" s="24"/>
    </row>
    <row r="9" customHeight="1" spans="1:12">
      <c r="A9" s="20"/>
      <c r="B9" s="21"/>
      <c r="C9" s="35"/>
      <c r="D9" s="22"/>
      <c r="E9" s="23"/>
      <c r="F9" s="23"/>
      <c r="G9" s="23"/>
      <c r="H9" s="23"/>
      <c r="I9" s="23"/>
      <c r="J9" s="23"/>
      <c r="K9" s="23"/>
      <c r="L9" s="24"/>
    </row>
    <row r="10" customHeight="1" spans="1:12">
      <c r="A10" s="20"/>
      <c r="B10" s="21"/>
      <c r="C10" s="35"/>
      <c r="D10" s="22"/>
      <c r="E10" s="23"/>
      <c r="F10" s="23"/>
      <c r="G10" s="23"/>
      <c r="H10" s="23"/>
      <c r="I10" s="23"/>
      <c r="J10" s="23"/>
      <c r="K10" s="23"/>
      <c r="L10" s="24"/>
    </row>
    <row r="11" customHeight="1" spans="1:12">
      <c r="A11" s="20"/>
      <c r="B11" s="21"/>
      <c r="C11" s="35"/>
      <c r="D11" s="22"/>
      <c r="E11" s="23"/>
      <c r="F11" s="23"/>
      <c r="G11" s="23"/>
      <c r="H11" s="23"/>
      <c r="I11" s="23"/>
      <c r="J11" s="23"/>
      <c r="K11" s="23"/>
      <c r="L11" s="24"/>
    </row>
    <row r="12" customHeight="1" spans="1:12">
      <c r="A12" s="20"/>
      <c r="B12" s="21"/>
      <c r="C12" s="35"/>
      <c r="D12" s="22"/>
      <c r="E12" s="23"/>
      <c r="F12" s="23"/>
      <c r="G12" s="23"/>
      <c r="H12" s="23"/>
      <c r="I12" s="23"/>
      <c r="J12" s="23"/>
      <c r="K12" s="23"/>
      <c r="L12" s="24"/>
    </row>
    <row r="13" customHeight="1" spans="1:12">
      <c r="A13" s="20"/>
      <c r="B13" s="21"/>
      <c r="C13" s="35"/>
      <c r="D13" s="22"/>
      <c r="E13" s="23"/>
      <c r="F13" s="23"/>
      <c r="G13" s="23"/>
      <c r="H13" s="23"/>
      <c r="I13" s="23"/>
      <c r="J13" s="23"/>
      <c r="K13" s="23"/>
      <c r="L13" s="24"/>
    </row>
    <row r="14" customHeight="1" spans="1:12">
      <c r="A14" s="20"/>
      <c r="B14" s="21"/>
      <c r="C14" s="35"/>
      <c r="D14" s="22"/>
      <c r="E14" s="23"/>
      <c r="F14" s="23"/>
      <c r="G14" s="23"/>
      <c r="H14" s="23"/>
      <c r="I14" s="23"/>
      <c r="J14" s="23"/>
      <c r="K14" s="23"/>
      <c r="L14" s="24"/>
    </row>
    <row r="15" customHeight="1" spans="1:12">
      <c r="A15" s="20"/>
      <c r="B15" s="21"/>
      <c r="C15" s="35"/>
      <c r="D15" s="22"/>
      <c r="E15" s="23"/>
      <c r="F15" s="23"/>
      <c r="G15" s="23"/>
      <c r="H15" s="23"/>
      <c r="I15" s="23"/>
      <c r="J15" s="23"/>
      <c r="K15" s="23"/>
      <c r="L15" s="24"/>
    </row>
    <row r="16" customHeight="1" spans="1:12">
      <c r="A16" s="20"/>
      <c r="B16" s="21"/>
      <c r="C16" s="35"/>
      <c r="D16" s="22"/>
      <c r="E16" s="23"/>
      <c r="F16" s="23"/>
      <c r="G16" s="23"/>
      <c r="H16" s="23"/>
      <c r="I16" s="23"/>
      <c r="J16" s="23"/>
      <c r="K16" s="23"/>
      <c r="L16" s="24"/>
    </row>
    <row r="17" customHeight="1" spans="1:12">
      <c r="A17" s="20"/>
      <c r="B17" s="21"/>
      <c r="C17" s="35"/>
      <c r="D17" s="22"/>
      <c r="E17" s="23"/>
      <c r="F17" s="23"/>
      <c r="G17" s="23"/>
      <c r="H17" s="23"/>
      <c r="I17" s="23"/>
      <c r="J17" s="23"/>
      <c r="K17" s="23"/>
      <c r="L17" s="24"/>
    </row>
    <row r="18" customHeight="1" spans="1:12">
      <c r="A18" s="20"/>
      <c r="B18" s="21"/>
      <c r="C18" s="35"/>
      <c r="D18" s="22"/>
      <c r="E18" s="23"/>
      <c r="F18" s="23"/>
      <c r="G18" s="23"/>
      <c r="H18" s="23"/>
      <c r="I18" s="23"/>
      <c r="J18" s="23"/>
      <c r="K18" s="23"/>
      <c r="L18" s="24"/>
    </row>
    <row r="19" customHeight="1" spans="1:12">
      <c r="A19" s="20"/>
      <c r="B19" s="21"/>
      <c r="C19" s="35"/>
      <c r="D19" s="22"/>
      <c r="E19" s="23"/>
      <c r="F19" s="23"/>
      <c r="G19" s="23"/>
      <c r="H19" s="23"/>
      <c r="I19" s="23"/>
      <c r="J19" s="23"/>
      <c r="K19" s="23"/>
      <c r="L19" s="24"/>
    </row>
    <row r="20" customHeight="1" spans="1:12">
      <c r="A20" s="20"/>
      <c r="B20" s="21"/>
      <c r="C20" s="35"/>
      <c r="D20" s="22"/>
      <c r="E20" s="23"/>
      <c r="F20" s="23"/>
      <c r="G20" s="23"/>
      <c r="H20" s="23"/>
      <c r="I20" s="23"/>
      <c r="J20" s="23"/>
      <c r="K20" s="23"/>
      <c r="L20" s="24"/>
    </row>
    <row r="21" customHeight="1" spans="1:12">
      <c r="A21" s="20"/>
      <c r="B21" s="21"/>
      <c r="C21" s="35"/>
      <c r="D21" s="22"/>
      <c r="E21" s="23"/>
      <c r="F21" s="23"/>
      <c r="G21" s="23"/>
      <c r="H21" s="23"/>
      <c r="I21" s="23"/>
      <c r="J21" s="23"/>
      <c r="K21" s="23"/>
      <c r="L21" s="24"/>
    </row>
    <row r="22" customHeight="1" spans="1:12">
      <c r="A22" s="20"/>
      <c r="B22" s="21"/>
      <c r="C22" s="35"/>
      <c r="D22" s="22"/>
      <c r="E22" s="23"/>
      <c r="F22" s="23"/>
      <c r="G22" s="23"/>
      <c r="H22" s="23"/>
      <c r="I22" s="23"/>
      <c r="J22" s="23"/>
      <c r="K22" s="23"/>
      <c r="L22" s="24"/>
    </row>
    <row r="23" customHeight="1" spans="1:12">
      <c r="A23" s="20"/>
      <c r="B23" s="21"/>
      <c r="C23" s="35"/>
      <c r="D23" s="22"/>
      <c r="E23" s="23"/>
      <c r="F23" s="23"/>
      <c r="G23" s="23"/>
      <c r="H23" s="23"/>
      <c r="I23" s="23"/>
      <c r="J23" s="23"/>
      <c r="K23" s="23"/>
      <c r="L23" s="24"/>
    </row>
    <row r="24" customHeight="1" spans="1:12">
      <c r="A24" s="20"/>
      <c r="B24" s="21"/>
      <c r="C24" s="35"/>
      <c r="D24" s="22"/>
      <c r="E24" s="23"/>
      <c r="F24" s="23"/>
      <c r="G24" s="23"/>
      <c r="H24" s="23"/>
      <c r="I24" s="23"/>
      <c r="J24" s="23"/>
      <c r="K24" s="23"/>
      <c r="L24" s="24"/>
    </row>
    <row r="25" customHeight="1" spans="1:12">
      <c r="A25" s="20"/>
      <c r="B25" s="21"/>
      <c r="C25" s="35"/>
      <c r="D25" s="22"/>
      <c r="E25" s="23"/>
      <c r="F25" s="23"/>
      <c r="G25" s="23"/>
      <c r="H25" s="23"/>
      <c r="I25" s="23"/>
      <c r="J25" s="23"/>
      <c r="K25" s="23"/>
      <c r="L25" s="24"/>
    </row>
    <row r="26" customHeight="1" spans="1:12">
      <c r="A26" s="20"/>
      <c r="B26" s="21"/>
      <c r="C26" s="35"/>
      <c r="D26" s="22"/>
      <c r="E26" s="23"/>
      <c r="F26" s="23"/>
      <c r="G26" s="23"/>
      <c r="H26" s="23"/>
      <c r="I26" s="23"/>
      <c r="J26" s="23"/>
      <c r="K26" s="23"/>
      <c r="L26" s="24"/>
    </row>
    <row r="27" customHeight="1" spans="1:12">
      <c r="A27" s="25" t="s">
        <v>1107</v>
      </c>
      <c r="B27" s="26"/>
      <c r="C27" s="35"/>
      <c r="D27" s="36"/>
      <c r="E27" s="23">
        <f ca="1">SUM(E6:上一行)</f>
        <v>0</v>
      </c>
      <c r="F27" s="23"/>
      <c r="G27" s="23">
        <f ca="1">SUM(G6:上一行)</f>
        <v>0</v>
      </c>
      <c r="H27" s="23">
        <f ca="1">SUM(H6:上一行)</f>
        <v>0</v>
      </c>
      <c r="I27" s="23"/>
      <c r="J27" s="23">
        <f ca="1">SUM(J6:上一行)</f>
        <v>0</v>
      </c>
      <c r="K27" s="23">
        <f ca="1">SUM(K6:上一行)</f>
        <v>0</v>
      </c>
      <c r="L27" s="24"/>
    </row>
    <row r="28" customHeight="1" spans="1:10">
      <c r="A28" s="27" t="e">
        <f>#REF!&amp;#REF!</f>
        <v>#REF!</v>
      </c>
      <c r="G28" s="16"/>
      <c r="J28" s="16" t="e">
        <f>"评估人员："&amp;#REF!</f>
        <v>#REF!</v>
      </c>
    </row>
    <row r="29" customHeight="1" spans="1:1">
      <c r="A29" s="30" t="e">
        <f>CONCATENATE(#REF!,#REF!,#REF!,#REF!,#REF!,#REF!,#REF!)</f>
        <v>#REF!</v>
      </c>
    </row>
  </sheetData>
  <mergeCells count="11">
    <mergeCell ref="A1:L1"/>
    <mergeCell ref="A2:L2"/>
    <mergeCell ref="E4:G4"/>
    <mergeCell ref="H4:J4"/>
    <mergeCell ref="A27:B27"/>
    <mergeCell ref="A4:A5"/>
    <mergeCell ref="B4:B5"/>
    <mergeCell ref="C4:C5"/>
    <mergeCell ref="D4:D5"/>
    <mergeCell ref="K4:K5"/>
    <mergeCell ref="L4:L5"/>
  </mergeCells>
  <dataValidations count="2">
    <dataValidation allowBlank="1" showInputMessage="1" showErrorMessage="1" prompt="①户名：请填写全称；②发生日期：按合同协议确定的开始计算应付款的日期，填列到日。③业务内容：指应付款内容，如“引进××设备款或融资租赁××设备款”等；④请注明帐面初始额的构成。" sqref="A1:L1"/>
    <dataValidation allowBlank="1" showInputMessage="1" showErrorMessage="1" prompt="①户名：请填写全称；②发生日期：请" sqref="G11 J11"/>
  </dataValidations>
  <printOptions horizontalCentered="1"/>
  <pageMargins left="0.35" right="0.35" top="0.79" bottom="0.79" header="0.94" footer="0.51"/>
  <pageSetup paperSize="9" fitToHeight="0" orientation="landscape" blackAndWhite="1" verticalDpi="600"/>
  <headerFooter alignWithMargins="0">
    <oddHeader>&amp;R&amp;"宋体,常规"表6-3
共&amp;N页，第&amp;P页</oddHeader>
  </headerFooter>
  <drawing r:id="rId2"/>
  <legacyDrawing r:id="rId3"/>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GridLines="0" workbookViewId="0">
      <selection activeCell="A1" sqref="A1:P1"/>
    </sheetView>
  </sheetViews>
  <sheetFormatPr defaultColWidth="8.6" defaultRowHeight="15.75" customHeight="1" outlineLevelCol="6"/>
  <cols>
    <col min="1" max="1" width="6.7" style="11" customWidth="1"/>
    <col min="2" max="2" width="29.3" style="11" customWidth="1"/>
    <col min="3" max="3" width="17.6" style="11" customWidth="1"/>
    <col min="4" max="4" width="22.5" style="11" hidden="1" customWidth="1" outlineLevel="1"/>
    <col min="5" max="5" width="22.5" style="11" customWidth="1" collapsed="1"/>
    <col min="6" max="6" width="22.5" style="11" customWidth="1"/>
    <col min="7" max="7" width="22.2" style="11" customWidth="1"/>
    <col min="8" max="32" width="9" style="11"/>
    <col min="33" max="16384" width="8.6" style="11"/>
  </cols>
  <sheetData>
    <row r="1" s="9" customFormat="1" ht="30" customHeight="1" spans="1:7">
      <c r="A1" s="12" t="s">
        <v>1136</v>
      </c>
      <c r="B1" s="13"/>
      <c r="C1" s="13"/>
      <c r="D1" s="13"/>
      <c r="E1" s="13"/>
      <c r="F1" s="13"/>
      <c r="G1" s="13"/>
    </row>
    <row r="2" ht="14.25" customHeight="1" spans="1:7">
      <c r="A2" s="14" t="e">
        <f>CONCATENATE(#REF!,#REF!,#REF!,#REF!,#REF!,#REF!,#REF!)</f>
        <v>#REF!</v>
      </c>
      <c r="B2" s="14"/>
      <c r="C2" s="14"/>
      <c r="D2" s="14"/>
      <c r="E2" s="14"/>
      <c r="F2" s="14"/>
      <c r="G2" s="15"/>
    </row>
    <row r="3" customHeight="1" spans="1:7">
      <c r="A3" s="16" t="e">
        <f>#REF!&amp;#REF!</f>
        <v>#REF!</v>
      </c>
      <c r="G3" s="17" t="s">
        <v>168</v>
      </c>
    </row>
    <row r="4" s="10" customFormat="1" customHeight="1" spans="1:7">
      <c r="A4" s="18" t="s">
        <v>169</v>
      </c>
      <c r="B4" s="18" t="s">
        <v>1137</v>
      </c>
      <c r="C4" s="18" t="s">
        <v>312</v>
      </c>
      <c r="D4" s="19" t="s">
        <v>141</v>
      </c>
      <c r="E4" s="18" t="s">
        <v>142</v>
      </c>
      <c r="F4" s="18" t="s">
        <v>143</v>
      </c>
      <c r="G4" s="18" t="s">
        <v>1138</v>
      </c>
    </row>
    <row r="5" customHeight="1" spans="1:7">
      <c r="A5" s="20"/>
      <c r="B5" s="21"/>
      <c r="C5" s="22"/>
      <c r="D5" s="23"/>
      <c r="E5" s="23"/>
      <c r="F5" s="23"/>
      <c r="G5" s="24"/>
    </row>
    <row r="6" customHeight="1" spans="1:7">
      <c r="A6" s="20"/>
      <c r="B6" s="21"/>
      <c r="C6" s="22"/>
      <c r="D6" s="23"/>
      <c r="E6" s="23"/>
      <c r="F6" s="23"/>
      <c r="G6" s="24"/>
    </row>
    <row r="7" customHeight="1" spans="1:7">
      <c r="A7" s="20"/>
      <c r="B7" s="21"/>
      <c r="C7" s="22"/>
      <c r="D7" s="23"/>
      <c r="E7" s="23"/>
      <c r="F7" s="23"/>
      <c r="G7" s="24"/>
    </row>
    <row r="8" customHeight="1" spans="1:7">
      <c r="A8" s="20"/>
      <c r="B8" s="21"/>
      <c r="C8" s="22"/>
      <c r="D8" s="23"/>
      <c r="E8" s="23"/>
      <c r="F8" s="23"/>
      <c r="G8" s="24"/>
    </row>
    <row r="9" customHeight="1" spans="1:7">
      <c r="A9" s="20"/>
      <c r="B9" s="21"/>
      <c r="C9" s="22"/>
      <c r="D9" s="23"/>
      <c r="E9" s="23"/>
      <c r="F9" s="23"/>
      <c r="G9" s="24"/>
    </row>
    <row r="10" customHeight="1" spans="1:7">
      <c r="A10" s="20"/>
      <c r="B10" s="21"/>
      <c r="C10" s="22"/>
      <c r="D10" s="23"/>
      <c r="E10" s="23"/>
      <c r="F10" s="23"/>
      <c r="G10" s="24"/>
    </row>
    <row r="11" customHeight="1" spans="1:7">
      <c r="A11" s="20"/>
      <c r="B11" s="21"/>
      <c r="C11" s="22"/>
      <c r="D11" s="23"/>
      <c r="E11" s="23"/>
      <c r="F11" s="23"/>
      <c r="G11" s="24"/>
    </row>
    <row r="12" customHeight="1" spans="1:7">
      <c r="A12" s="20"/>
      <c r="B12" s="21"/>
      <c r="C12" s="22"/>
      <c r="D12" s="23"/>
      <c r="E12" s="23"/>
      <c r="F12" s="23"/>
      <c r="G12" s="24"/>
    </row>
    <row r="13" customHeight="1" spans="1:7">
      <c r="A13" s="20"/>
      <c r="B13" s="21"/>
      <c r="C13" s="22"/>
      <c r="D13" s="23"/>
      <c r="E13" s="23"/>
      <c r="F13" s="23"/>
      <c r="G13" s="24"/>
    </row>
    <row r="14" customHeight="1" spans="1:7">
      <c r="A14" s="20"/>
      <c r="B14" s="21"/>
      <c r="C14" s="22"/>
      <c r="D14" s="23"/>
      <c r="E14" s="23"/>
      <c r="F14" s="23"/>
      <c r="G14" s="24"/>
    </row>
    <row r="15" customHeight="1" spans="1:7">
      <c r="A15" s="20"/>
      <c r="B15" s="21"/>
      <c r="C15" s="22"/>
      <c r="D15" s="23"/>
      <c r="E15" s="23"/>
      <c r="F15" s="23"/>
      <c r="G15" s="24"/>
    </row>
    <row r="16" customHeight="1" spans="1:7">
      <c r="A16" s="20"/>
      <c r="B16" s="21"/>
      <c r="C16" s="22"/>
      <c r="D16" s="23"/>
      <c r="E16" s="23"/>
      <c r="F16" s="23"/>
      <c r="G16" s="24"/>
    </row>
    <row r="17" customHeight="1" spans="1:7">
      <c r="A17" s="20"/>
      <c r="B17" s="21"/>
      <c r="C17" s="22"/>
      <c r="D17" s="23"/>
      <c r="E17" s="23"/>
      <c r="F17" s="23"/>
      <c r="G17" s="24"/>
    </row>
    <row r="18" customHeight="1" spans="1:7">
      <c r="A18" s="20"/>
      <c r="B18" s="21"/>
      <c r="C18" s="22"/>
      <c r="D18" s="23"/>
      <c r="E18" s="23"/>
      <c r="F18" s="23"/>
      <c r="G18" s="24"/>
    </row>
    <row r="19" customHeight="1" spans="1:7">
      <c r="A19" s="20"/>
      <c r="B19" s="21"/>
      <c r="C19" s="22"/>
      <c r="D19" s="23"/>
      <c r="E19" s="23"/>
      <c r="F19" s="23"/>
      <c r="G19" s="24"/>
    </row>
    <row r="20" customHeight="1" spans="1:7">
      <c r="A20" s="20"/>
      <c r="B20" s="21"/>
      <c r="C20" s="22"/>
      <c r="D20" s="23"/>
      <c r="E20" s="23"/>
      <c r="F20" s="23"/>
      <c r="G20" s="24"/>
    </row>
    <row r="21" customHeight="1" spans="1:7">
      <c r="A21" s="20"/>
      <c r="B21" s="21"/>
      <c r="C21" s="22"/>
      <c r="D21" s="23"/>
      <c r="E21" s="23"/>
      <c r="F21" s="23"/>
      <c r="G21" s="24"/>
    </row>
    <row r="22" customHeight="1" spans="1:7">
      <c r="A22" s="20"/>
      <c r="B22" s="21"/>
      <c r="C22" s="22"/>
      <c r="D22" s="23"/>
      <c r="E22" s="23"/>
      <c r="F22" s="23"/>
      <c r="G22" s="24"/>
    </row>
    <row r="23" customHeight="1" spans="1:7">
      <c r="A23" s="20"/>
      <c r="B23" s="21"/>
      <c r="C23" s="22"/>
      <c r="D23" s="23"/>
      <c r="E23" s="23"/>
      <c r="F23" s="23"/>
      <c r="G23" s="24"/>
    </row>
    <row r="24" customHeight="1" spans="1:7">
      <c r="A24" s="20"/>
      <c r="B24" s="21"/>
      <c r="C24" s="22"/>
      <c r="D24" s="23"/>
      <c r="E24" s="23"/>
      <c r="F24" s="23"/>
      <c r="G24" s="24"/>
    </row>
    <row r="25" customHeight="1" spans="1:7">
      <c r="A25" s="20"/>
      <c r="B25" s="21"/>
      <c r="C25" s="22"/>
      <c r="D25" s="23"/>
      <c r="E25" s="23"/>
      <c r="F25" s="23"/>
      <c r="G25" s="24"/>
    </row>
    <row r="26" customHeight="1" spans="1:7">
      <c r="A26" s="20"/>
      <c r="B26" s="21"/>
      <c r="C26" s="22"/>
      <c r="D26" s="23"/>
      <c r="E26" s="23"/>
      <c r="F26" s="23"/>
      <c r="G26" s="24"/>
    </row>
    <row r="27" customHeight="1" spans="1:7">
      <c r="A27" s="18" t="s">
        <v>1139</v>
      </c>
      <c r="B27" s="20"/>
      <c r="C27" s="22"/>
      <c r="D27" s="23">
        <f ca="1">SUM(D5:上一行)</f>
        <v>0</v>
      </c>
      <c r="E27" s="23">
        <f ca="1">SUM(E5:上一行)</f>
        <v>0</v>
      </c>
      <c r="F27" s="23">
        <f ca="1">SUM(F5:上一行)</f>
        <v>0</v>
      </c>
      <c r="G27" s="24"/>
    </row>
    <row r="28" customHeight="1" spans="1:5">
      <c r="A28" s="27" t="e">
        <f>#REF!&amp;#REF!</f>
        <v>#REF!</v>
      </c>
      <c r="E28" s="11" t="e">
        <f>"评估人员："&amp;#REF!</f>
        <v>#REF!</v>
      </c>
    </row>
    <row r="29" customHeight="1" spans="1:1">
      <c r="A29" s="30" t="e">
        <f>CONCATENATE(#REF!,#REF!,#REF!,#REF!,#REF!,#REF!,#REF!)</f>
        <v>#REF!</v>
      </c>
    </row>
  </sheetData>
  <mergeCells count="3">
    <mergeCell ref="A1:G1"/>
    <mergeCell ref="A2:G2"/>
    <mergeCell ref="A27:B27"/>
  </mergeCells>
  <printOptions horizontalCentered="1"/>
  <pageMargins left="0.35" right="0.35" top="0.79" bottom="0.79" header="0.94" footer="0.51"/>
  <pageSetup paperSize="9" fitToHeight="0" orientation="landscape" blackAndWhite="1" horizontalDpi="300" verticalDpi="300"/>
  <headerFooter alignWithMargins="0">
    <oddHeader>&amp;R&amp;"宋体,常规"表6-4
共&amp;N页，第&amp;P页</oddHeader>
  </headerFooter>
  <drawing r:id="rId1"/>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5.7" style="11" customWidth="1"/>
    <col min="2" max="2" width="26.5" style="11" customWidth="1"/>
    <col min="3" max="3" width="12.1" style="11" customWidth="1"/>
    <col min="4" max="4" width="20.7" style="11" customWidth="1"/>
    <col min="5" max="5" width="20.1" style="11" hidden="1" customWidth="1" outlineLevel="1"/>
    <col min="6" max="6" width="20.1" style="11" customWidth="1" collapsed="1"/>
    <col min="7" max="7" width="20.1" style="11" customWidth="1"/>
    <col min="8" max="8" width="19.7" style="11" customWidth="1"/>
    <col min="9" max="32" width="9" style="11"/>
    <col min="33" max="16384" width="8.6" style="11"/>
  </cols>
  <sheetData>
    <row r="1" s="9" customFormat="1" ht="30" customHeight="1" spans="1:8">
      <c r="A1" s="12" t="s">
        <v>1140</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312</v>
      </c>
      <c r="D4" s="18" t="s">
        <v>435</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5" t="s">
        <v>1107</v>
      </c>
      <c r="B26" s="26"/>
      <c r="C26" s="22"/>
      <c r="D26" s="20"/>
      <c r="E26" s="23">
        <f ca="1">SUM(E5:上一行)</f>
        <v>0</v>
      </c>
      <c r="F26" s="23">
        <f ca="1">SUM(F5:上一行)</f>
        <v>0</v>
      </c>
      <c r="G26" s="23">
        <f ca="1">SUM(G5:上一行)</f>
        <v>0</v>
      </c>
      <c r="H26" s="24"/>
    </row>
    <row r="27" customHeight="1" spans="1:6">
      <c r="A27" s="27" t="e">
        <f>#REF!&amp;#REF!</f>
        <v>#REF!</v>
      </c>
      <c r="E27" s="16"/>
      <c r="F27" s="16" t="e">
        <f>"评估人员："&amp;#REF!</f>
        <v>#REF!</v>
      </c>
    </row>
    <row r="28" customHeight="1" spans="1:1">
      <c r="A28" s="27" t="e">
        <f>CONCATENATE(#REF!,#REF!,#REF!,#REF!,#REF!,#REF!,#REF!)</f>
        <v>#REF!</v>
      </c>
    </row>
  </sheetData>
  <mergeCells count="3">
    <mergeCell ref="A1:H1"/>
    <mergeCell ref="A2:H2"/>
    <mergeCell ref="A26:B26"/>
  </mergeCells>
  <printOptions horizontalCentered="1"/>
  <pageMargins left="0.35" right="0.35" top="0.79" bottom="0.79" header="0.94" footer="0.51"/>
  <pageSetup paperSize="9" fitToHeight="0" orientation="landscape" blackAndWhite="1" verticalDpi="600"/>
  <headerFooter alignWithMargins="0">
    <oddHeader>&amp;R&amp;"宋体,常规"表6-5
共&amp;N页，第&amp;P页</oddHeader>
  </headerFooter>
  <drawing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A1" sqref="A1:P1"/>
    </sheetView>
  </sheetViews>
  <sheetFormatPr defaultColWidth="8.6" defaultRowHeight="15.75" customHeight="1"/>
  <cols>
    <col min="1" max="1" width="8.1" style="11" customWidth="1"/>
    <col min="2" max="2" width="22.6" style="11" customWidth="1"/>
    <col min="3" max="3" width="14.5" style="11" customWidth="1"/>
    <col min="4" max="4" width="10.2" style="11" customWidth="1"/>
    <col min="5" max="5" width="15.8" style="11" customWidth="1"/>
    <col min="6" max="6" width="15.8" style="11" hidden="1" customWidth="1" outlineLevel="1"/>
    <col min="7" max="7" width="15.8" style="11" customWidth="1" collapsed="1"/>
    <col min="8" max="8" width="15.8" style="11" customWidth="1"/>
    <col min="9" max="9" width="20.1" style="11" customWidth="1"/>
    <col min="10" max="32" width="9" style="11"/>
    <col min="33" max="16384" width="8.6" style="11"/>
  </cols>
  <sheetData>
    <row r="1" s="9" customFormat="1" ht="30" customHeight="1" spans="1:9">
      <c r="A1" s="12" t="s">
        <v>1141</v>
      </c>
      <c r="B1" s="28"/>
      <c r="C1" s="28"/>
      <c r="D1" s="28"/>
      <c r="E1" s="28"/>
      <c r="F1" s="28"/>
      <c r="G1" s="28"/>
      <c r="H1" s="28"/>
      <c r="I1" s="28"/>
    </row>
    <row r="2" ht="14.25" customHeight="1" spans="1:9">
      <c r="A2" s="14" t="e">
        <f>CONCATENATE(#REF!,#REF!,#REF!,#REF!,#REF!,#REF!,#REF!)</f>
        <v>#REF!</v>
      </c>
      <c r="B2" s="14"/>
      <c r="C2" s="14"/>
      <c r="D2" s="14"/>
      <c r="E2" s="14"/>
      <c r="F2" s="14"/>
      <c r="G2" s="14"/>
      <c r="H2" s="14"/>
      <c r="I2" s="14"/>
    </row>
    <row r="3" customHeight="1" spans="1:9">
      <c r="A3" s="16" t="e">
        <f>#REF!&amp;#REF!</f>
        <v>#REF!</v>
      </c>
      <c r="I3" s="17" t="s">
        <v>168</v>
      </c>
    </row>
    <row r="4" s="10" customFormat="1" customHeight="1" spans="1:9">
      <c r="A4" s="18" t="s">
        <v>169</v>
      </c>
      <c r="B4" s="18" t="s">
        <v>969</v>
      </c>
      <c r="C4" s="18" t="s">
        <v>1142</v>
      </c>
      <c r="D4" s="18" t="s">
        <v>1050</v>
      </c>
      <c r="E4" s="18" t="s">
        <v>312</v>
      </c>
      <c r="F4" s="19" t="s">
        <v>141</v>
      </c>
      <c r="G4" s="18" t="s">
        <v>142</v>
      </c>
      <c r="H4" s="18" t="s">
        <v>143</v>
      </c>
      <c r="I4" s="18" t="s">
        <v>240</v>
      </c>
    </row>
    <row r="5" customHeight="1" spans="1:9">
      <c r="A5" s="20"/>
      <c r="B5" s="21"/>
      <c r="C5" s="21"/>
      <c r="D5" s="21"/>
      <c r="E5" s="22"/>
      <c r="F5" s="29"/>
      <c r="G5" s="29"/>
      <c r="H5" s="29"/>
      <c r="I5" s="24"/>
    </row>
    <row r="6" customHeight="1" spans="1:9">
      <c r="A6" s="20"/>
      <c r="B6" s="21"/>
      <c r="C6" s="21"/>
      <c r="D6" s="21"/>
      <c r="E6" s="22"/>
      <c r="F6" s="29"/>
      <c r="G6" s="29"/>
      <c r="H6" s="29"/>
      <c r="I6" s="24"/>
    </row>
    <row r="7" customHeight="1" spans="1:9">
      <c r="A7" s="20"/>
      <c r="B7" s="21"/>
      <c r="C7" s="21"/>
      <c r="D7" s="21"/>
      <c r="E7" s="22"/>
      <c r="F7" s="29"/>
      <c r="G7" s="29"/>
      <c r="H7" s="29"/>
      <c r="I7" s="24"/>
    </row>
    <row r="8" customHeight="1" spans="1:9">
      <c r="A8" s="20"/>
      <c r="B8" s="21"/>
      <c r="C8" s="21"/>
      <c r="D8" s="21"/>
      <c r="E8" s="22"/>
      <c r="F8" s="29"/>
      <c r="G8" s="29"/>
      <c r="H8" s="29"/>
      <c r="I8" s="24"/>
    </row>
    <row r="9" customHeight="1" spans="1:9">
      <c r="A9" s="20"/>
      <c r="B9" s="21"/>
      <c r="C9" s="21"/>
      <c r="D9" s="21"/>
      <c r="E9" s="22"/>
      <c r="F9" s="29"/>
      <c r="G9" s="29"/>
      <c r="H9" s="29"/>
      <c r="I9" s="24"/>
    </row>
    <row r="10" customHeight="1" spans="1:9">
      <c r="A10" s="20"/>
      <c r="B10" s="21"/>
      <c r="C10" s="21"/>
      <c r="D10" s="21"/>
      <c r="E10" s="22"/>
      <c r="F10" s="29"/>
      <c r="G10" s="29"/>
      <c r="H10" s="29"/>
      <c r="I10" s="24"/>
    </row>
    <row r="11" customHeight="1" spans="1:9">
      <c r="A11" s="20"/>
      <c r="B11" s="21"/>
      <c r="C11" s="21"/>
      <c r="D11" s="21"/>
      <c r="E11" s="22"/>
      <c r="F11" s="29"/>
      <c r="G11" s="29"/>
      <c r="H11" s="29"/>
      <c r="I11" s="24"/>
    </row>
    <row r="12" customHeight="1" spans="1:9">
      <c r="A12" s="20"/>
      <c r="B12" s="21"/>
      <c r="C12" s="21"/>
      <c r="D12" s="21"/>
      <c r="E12" s="22"/>
      <c r="F12" s="29"/>
      <c r="G12" s="29"/>
      <c r="H12" s="29"/>
      <c r="I12" s="24"/>
    </row>
    <row r="13" customHeight="1" spans="1:9">
      <c r="A13" s="20"/>
      <c r="B13" s="21"/>
      <c r="C13" s="21"/>
      <c r="D13" s="21"/>
      <c r="E13" s="22"/>
      <c r="F13" s="29"/>
      <c r="G13" s="29"/>
      <c r="H13" s="29"/>
      <c r="I13" s="24"/>
    </row>
    <row r="14" customHeight="1" spans="1:9">
      <c r="A14" s="20"/>
      <c r="B14" s="21"/>
      <c r="C14" s="21"/>
      <c r="D14" s="21"/>
      <c r="E14" s="22"/>
      <c r="F14" s="29"/>
      <c r="G14" s="29"/>
      <c r="H14" s="29"/>
      <c r="I14" s="24"/>
    </row>
    <row r="15" customHeight="1" spans="1:9">
      <c r="A15" s="20"/>
      <c r="B15" s="21"/>
      <c r="C15" s="21"/>
      <c r="D15" s="21"/>
      <c r="E15" s="22"/>
      <c r="F15" s="29"/>
      <c r="G15" s="29"/>
      <c r="H15" s="29"/>
      <c r="I15" s="24"/>
    </row>
    <row r="16" customHeight="1" spans="1:9">
      <c r="A16" s="20"/>
      <c r="B16" s="21"/>
      <c r="C16" s="21"/>
      <c r="D16" s="21"/>
      <c r="E16" s="22"/>
      <c r="F16" s="29"/>
      <c r="G16" s="29"/>
      <c r="H16" s="29"/>
      <c r="I16" s="24"/>
    </row>
    <row r="17" customHeight="1" spans="1:9">
      <c r="A17" s="20"/>
      <c r="B17" s="21"/>
      <c r="C17" s="21"/>
      <c r="D17" s="21"/>
      <c r="E17" s="22"/>
      <c r="F17" s="29"/>
      <c r="G17" s="29"/>
      <c r="H17" s="29"/>
      <c r="I17" s="24"/>
    </row>
    <row r="18" customHeight="1" spans="1:9">
      <c r="A18" s="20"/>
      <c r="B18" s="21"/>
      <c r="C18" s="21"/>
      <c r="D18" s="21"/>
      <c r="E18" s="22"/>
      <c r="F18" s="29"/>
      <c r="G18" s="29"/>
      <c r="H18" s="29"/>
      <c r="I18" s="24"/>
    </row>
    <row r="19" customHeight="1" spans="1:9">
      <c r="A19" s="20"/>
      <c r="B19" s="21"/>
      <c r="C19" s="21"/>
      <c r="D19" s="21"/>
      <c r="E19" s="22"/>
      <c r="F19" s="29"/>
      <c r="G19" s="29"/>
      <c r="H19" s="29"/>
      <c r="I19" s="24"/>
    </row>
    <row r="20" customHeight="1" spans="1:9">
      <c r="A20" s="20"/>
      <c r="B20" s="21"/>
      <c r="C20" s="21"/>
      <c r="D20" s="21"/>
      <c r="E20" s="22"/>
      <c r="F20" s="29"/>
      <c r="G20" s="29"/>
      <c r="H20" s="29"/>
      <c r="I20" s="24"/>
    </row>
    <row r="21" customHeight="1" spans="1:9">
      <c r="A21" s="20"/>
      <c r="B21" s="21"/>
      <c r="C21" s="21"/>
      <c r="D21" s="21"/>
      <c r="E21" s="22"/>
      <c r="F21" s="29"/>
      <c r="G21" s="29"/>
      <c r="H21" s="29"/>
      <c r="I21" s="24"/>
    </row>
    <row r="22" customHeight="1" spans="1:9">
      <c r="A22" s="20"/>
      <c r="B22" s="21"/>
      <c r="C22" s="21"/>
      <c r="D22" s="21"/>
      <c r="E22" s="22"/>
      <c r="F22" s="29"/>
      <c r="G22" s="29"/>
      <c r="H22" s="29"/>
      <c r="I22" s="24"/>
    </row>
    <row r="23" customHeight="1" spans="1:9">
      <c r="A23" s="20"/>
      <c r="B23" s="21"/>
      <c r="C23" s="21"/>
      <c r="D23" s="21"/>
      <c r="E23" s="22"/>
      <c r="F23" s="29"/>
      <c r="G23" s="29"/>
      <c r="H23" s="29"/>
      <c r="I23" s="24"/>
    </row>
    <row r="24" customHeight="1" spans="1:9">
      <c r="A24" s="20"/>
      <c r="B24" s="21"/>
      <c r="C24" s="21"/>
      <c r="D24" s="21"/>
      <c r="E24" s="22"/>
      <c r="F24" s="29"/>
      <c r="G24" s="29"/>
      <c r="H24" s="29"/>
      <c r="I24" s="24"/>
    </row>
    <row r="25" customHeight="1" spans="1:9">
      <c r="A25" s="20"/>
      <c r="B25" s="21"/>
      <c r="C25" s="21"/>
      <c r="D25" s="21"/>
      <c r="E25" s="22"/>
      <c r="F25" s="29"/>
      <c r="G25" s="29"/>
      <c r="H25" s="29"/>
      <c r="I25" s="24"/>
    </row>
    <row r="26" customHeight="1" spans="1:9">
      <c r="A26" s="25" t="s">
        <v>1107</v>
      </c>
      <c r="B26" s="26"/>
      <c r="C26" s="26"/>
      <c r="D26" s="26"/>
      <c r="E26" s="22"/>
      <c r="F26" s="29">
        <f>SUM(F5:F25)</f>
        <v>0</v>
      </c>
      <c r="G26" s="29">
        <f>SUM(G5:G25)</f>
        <v>0</v>
      </c>
      <c r="H26" s="29">
        <f>SUM(H5:H25)</f>
        <v>0</v>
      </c>
      <c r="I26" s="24"/>
    </row>
    <row r="27" customHeight="1" spans="1:7">
      <c r="A27" s="27" t="e">
        <f>#REF!&amp;#REF!</f>
        <v>#REF!</v>
      </c>
      <c r="G27" s="11" t="e">
        <f>"评估人员："&amp;#REF!</f>
        <v>#REF!</v>
      </c>
    </row>
    <row r="28" customHeight="1" spans="1:1">
      <c r="A28" s="27" t="e">
        <f>CONCATENATE(#REF!,#REF!,#REF!,#REF!,#REF!,#REF!,#REF!)</f>
        <v>#REF!</v>
      </c>
    </row>
  </sheetData>
  <mergeCells count="3">
    <mergeCell ref="A1:I1"/>
    <mergeCell ref="A2:I2"/>
    <mergeCell ref="A26:B26"/>
  </mergeCells>
  <dataValidations count="1">
    <dataValidation allowBlank="1" showInputMessage="1" showErrorMessage="1" prompt="①对应资产或负债科目是指产生可抵扣差异的资产负债科目；②计税基数是指差异金额。" sqref="A1:I1"/>
  </dataValidations>
  <printOptions horizontalCentered="1"/>
  <pageMargins left="0.35" right="0.35" top="0.79" bottom="0.79" header="0.94" footer="0.51"/>
  <pageSetup paperSize="9" fitToHeight="0" orientation="landscape" blackAndWhite="1" verticalDpi="600"/>
  <headerFooter alignWithMargins="0">
    <oddHeader>&amp;R&amp;"宋体,常规"表6-6
共&amp;N页，第&amp;P页</oddHeader>
  </headerFooter>
  <drawing r:id="rId1"/>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6.3" style="11" customWidth="1"/>
    <col min="2" max="2" width="27.7" style="11" customWidth="1"/>
    <col min="3" max="3" width="14.2" style="11" customWidth="1"/>
    <col min="4" max="4" width="19.5" style="11" customWidth="1"/>
    <col min="5" max="5" width="18.8" style="11" hidden="1" customWidth="1" outlineLevel="1"/>
    <col min="6" max="6" width="18.8" style="11" customWidth="1" collapsed="1"/>
    <col min="7" max="7" width="18.8" style="11" customWidth="1"/>
    <col min="8" max="8" width="22.1" style="11" customWidth="1"/>
    <col min="9" max="32" width="9" style="11"/>
    <col min="33" max="16384" width="8.6" style="11"/>
  </cols>
  <sheetData>
    <row r="1" s="9" customFormat="1" ht="30" customHeight="1" spans="1:8">
      <c r="A1" s="12" t="s">
        <v>1143</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312</v>
      </c>
      <c r="D4" s="18" t="s">
        <v>435</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5" t="s">
        <v>1107</v>
      </c>
      <c r="B26" s="26"/>
      <c r="C26" s="22"/>
      <c r="D26" s="20"/>
      <c r="E26" s="23">
        <f ca="1">SUM(E5:上一行)</f>
        <v>0</v>
      </c>
      <c r="F26" s="23">
        <f ca="1">SUM(F5:上一行)</f>
        <v>0</v>
      </c>
      <c r="G26" s="23">
        <f ca="1">SUM(G5:上一行)</f>
        <v>0</v>
      </c>
      <c r="H26" s="24"/>
    </row>
    <row r="27" customHeight="1" spans="1:6">
      <c r="A27" s="27" t="e">
        <f>#REF!&amp;#REF!</f>
        <v>#REF!</v>
      </c>
      <c r="E27" s="16"/>
      <c r="F27" s="16" t="e">
        <f>"评估人员："&amp;#REF!</f>
        <v>#REF!</v>
      </c>
    </row>
    <row r="28" customHeight="1" spans="1:1">
      <c r="A28" s="27" t="e">
        <f>CONCATENATE(#REF!,#REF!,#REF!,#REF!,#REF!,#REF!,#REF!)</f>
        <v>#REF!</v>
      </c>
    </row>
  </sheetData>
  <mergeCells count="3">
    <mergeCell ref="A1:H1"/>
    <mergeCell ref="A2:H2"/>
    <mergeCell ref="A26:B26"/>
  </mergeCells>
  <printOptions horizontalCentered="1"/>
  <pageMargins left="0.35" right="0.35" top="0.79" bottom="0.79" header="0.94" footer="0.51"/>
  <pageSetup paperSize="9" fitToHeight="0" orientation="landscape" blackAndWhite="1" verticalDpi="600"/>
  <headerFooter alignWithMargins="0">
    <oddHeader>&amp;R&amp;"宋体,常规"表6-7
共&amp;N页，第&amp;P页</oddHeader>
  </headerFooter>
  <drawing r:id="rId1"/>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9"/>
  <sheetViews>
    <sheetView zoomScaleSheetLayoutView="60" topLeftCell="A45" workbookViewId="0">
      <selection activeCell="B59" sqref="B59"/>
    </sheetView>
  </sheetViews>
  <sheetFormatPr defaultColWidth="8.6" defaultRowHeight="15.6"/>
  <cols>
    <col min="1" max="1" width="33.8"/>
  </cols>
  <sheetData>
    <row r="1" spans="1:1">
      <c r="A1" s="4" t="s">
        <v>1144</v>
      </c>
    </row>
    <row r="2" spans="1:1">
      <c r="A2" s="4" t="s">
        <v>1145</v>
      </c>
    </row>
    <row r="3" spans="1:1">
      <c r="A3" s="4" t="s">
        <v>1146</v>
      </c>
    </row>
    <row r="4" spans="1:1">
      <c r="A4" s="4" t="s">
        <v>3</v>
      </c>
    </row>
    <row r="5" spans="1:1">
      <c r="A5" s="4" t="s">
        <v>4</v>
      </c>
    </row>
    <row r="6" spans="1:1">
      <c r="A6" s="4" t="s">
        <v>5</v>
      </c>
    </row>
    <row r="7" spans="1:1">
      <c r="A7" s="4" t="s">
        <v>1147</v>
      </c>
    </row>
    <row r="8" spans="1:1">
      <c r="A8" s="4" t="s">
        <v>1148</v>
      </c>
    </row>
    <row r="9" spans="1:1">
      <c r="A9" s="5" t="s">
        <v>1149</v>
      </c>
    </row>
    <row r="10" spans="1:1">
      <c r="A10" s="5" t="s">
        <v>9</v>
      </c>
    </row>
    <row r="11" spans="1:1">
      <c r="A11" s="5" t="s">
        <v>12</v>
      </c>
    </row>
    <row r="12" spans="1:1">
      <c r="A12" s="5" t="s">
        <v>14</v>
      </c>
    </row>
    <row r="13" spans="1:1">
      <c r="A13" s="6" t="s">
        <v>23</v>
      </c>
    </row>
    <row r="14" spans="1:1">
      <c r="A14" s="7" t="s">
        <v>25</v>
      </c>
    </row>
    <row r="15" spans="1:1">
      <c r="A15" s="8" t="s">
        <v>27</v>
      </c>
    </row>
    <row r="16" spans="1:1">
      <c r="A16" s="4" t="s">
        <v>33</v>
      </c>
    </row>
    <row r="17" spans="1:1">
      <c r="A17" s="4" t="s">
        <v>1150</v>
      </c>
    </row>
    <row r="18" spans="1:1">
      <c r="A18" s="4" t="s">
        <v>37</v>
      </c>
    </row>
    <row r="19" spans="1:1">
      <c r="A19" s="4" t="s">
        <v>38</v>
      </c>
    </row>
    <row r="20" spans="1:1">
      <c r="A20" s="4" t="s">
        <v>43</v>
      </c>
    </row>
    <row r="21" spans="1:1">
      <c r="A21" s="4" t="s">
        <v>45</v>
      </c>
    </row>
    <row r="22" spans="1:1">
      <c r="A22" s="4" t="s">
        <v>49</v>
      </c>
    </row>
    <row r="23" spans="1:1">
      <c r="A23" s="4" t="s">
        <v>53</v>
      </c>
    </row>
    <row r="24" spans="1:1">
      <c r="A24" s="4" t="s">
        <v>1151</v>
      </c>
    </row>
    <row r="25" spans="1:1">
      <c r="A25" s="4" t="s">
        <v>1152</v>
      </c>
    </row>
    <row r="26" spans="1:1">
      <c r="A26" s="4" t="s">
        <v>1153</v>
      </c>
    </row>
    <row r="27" spans="1:1">
      <c r="A27" s="4" t="s">
        <v>62</v>
      </c>
    </row>
    <row r="28" spans="1:1">
      <c r="A28" s="4" t="s">
        <v>1154</v>
      </c>
    </row>
    <row r="29" spans="1:1">
      <c r="A29" s="4" t="s">
        <v>1155</v>
      </c>
    </row>
    <row r="30" spans="1:1">
      <c r="A30" s="4" t="s">
        <v>1156</v>
      </c>
    </row>
    <row r="31" spans="1:1">
      <c r="A31" s="4" t="s">
        <v>65</v>
      </c>
    </row>
    <row r="32" spans="1:1">
      <c r="A32" s="4" t="s">
        <v>66</v>
      </c>
    </row>
    <row r="33" spans="1:1">
      <c r="A33" s="4" t="s">
        <v>67</v>
      </c>
    </row>
    <row r="34" spans="1:1">
      <c r="A34" s="4" t="s">
        <v>1157</v>
      </c>
    </row>
    <row r="35" spans="1:1">
      <c r="A35" s="4" t="s">
        <v>1158</v>
      </c>
    </row>
    <row r="36" spans="1:1">
      <c r="A36" s="4" t="s">
        <v>1159</v>
      </c>
    </row>
    <row r="37" spans="1:1">
      <c r="A37" s="4" t="s">
        <v>1160</v>
      </c>
    </row>
    <row r="38" spans="1:1">
      <c r="A38" s="4" t="s">
        <v>1161</v>
      </c>
    </row>
    <row r="39" spans="1:1">
      <c r="A39" s="4" t="s">
        <v>72</v>
      </c>
    </row>
    <row r="40" spans="1:1">
      <c r="A40" s="4" t="s">
        <v>1162</v>
      </c>
    </row>
    <row r="41" spans="1:1">
      <c r="A41" s="4" t="s">
        <v>1163</v>
      </c>
    </row>
    <row r="42" spans="1:1">
      <c r="A42" s="4" t="s">
        <v>1164</v>
      </c>
    </row>
    <row r="43" spans="1:1">
      <c r="A43" s="4" t="s">
        <v>1165</v>
      </c>
    </row>
    <row r="44" spans="1:1">
      <c r="A44" s="4" t="s">
        <v>82</v>
      </c>
    </row>
    <row r="45" spans="1:1">
      <c r="A45" s="4" t="s">
        <v>83</v>
      </c>
    </row>
    <row r="46" spans="1:1">
      <c r="A46" s="4" t="s">
        <v>1166</v>
      </c>
    </row>
    <row r="47" spans="1:1">
      <c r="A47" s="4" t="s">
        <v>11</v>
      </c>
    </row>
    <row r="48" spans="1:1">
      <c r="A48" s="4" t="s">
        <v>15</v>
      </c>
    </row>
    <row r="49" spans="1:1">
      <c r="A49" s="4" t="s">
        <v>18</v>
      </c>
    </row>
    <row r="50" spans="1:1">
      <c r="A50" s="4" t="s">
        <v>20</v>
      </c>
    </row>
    <row r="51" spans="1:1">
      <c r="A51" s="4" t="s">
        <v>1167</v>
      </c>
    </row>
    <row r="52" spans="1:1">
      <c r="A52" s="4" t="s">
        <v>24</v>
      </c>
    </row>
    <row r="53" spans="1:1">
      <c r="A53" s="4" t="s">
        <v>26</v>
      </c>
    </row>
    <row r="54" spans="1:1">
      <c r="A54" s="4" t="s">
        <v>30</v>
      </c>
    </row>
    <row r="55" spans="1:1">
      <c r="A55" s="4" t="s">
        <v>1168</v>
      </c>
    </row>
    <row r="56" spans="1:1">
      <c r="A56" s="4" t="s">
        <v>1169</v>
      </c>
    </row>
    <row r="57" spans="1:1">
      <c r="A57" s="4" t="s">
        <v>40</v>
      </c>
    </row>
    <row r="58" spans="1:1">
      <c r="A58" s="4" t="s">
        <v>46</v>
      </c>
    </row>
    <row r="59" spans="1:1">
      <c r="A59" s="4" t="s">
        <v>50</v>
      </c>
    </row>
  </sheetData>
  <pageMargins left="0.7" right="0.7" top="0.75" bottom="0.75" header="0.3" footer="0.3"/>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zoomScaleSheetLayoutView="60" workbookViewId="0">
      <selection activeCell="G6" sqref="G6"/>
    </sheetView>
  </sheetViews>
  <sheetFormatPr defaultColWidth="8.6" defaultRowHeight="15.6" outlineLevelCol="3"/>
  <cols>
    <col min="1" max="1" width="37.2" customWidth="1"/>
  </cols>
  <sheetData>
    <row r="1" spans="1:4">
      <c r="A1" s="1" t="s">
        <v>1170</v>
      </c>
      <c r="B1" s="2"/>
      <c r="C1" s="2"/>
      <c r="D1" s="2"/>
    </row>
    <row r="2" spans="1:4">
      <c r="A2" s="1" t="s">
        <v>1171</v>
      </c>
      <c r="B2" s="2"/>
      <c r="C2" s="2"/>
      <c r="D2" s="2"/>
    </row>
    <row r="3" spans="1:4">
      <c r="A3" s="1" t="s">
        <v>1172</v>
      </c>
      <c r="B3" s="2"/>
      <c r="C3" s="2"/>
      <c r="D3" s="2"/>
    </row>
    <row r="4" spans="1:4">
      <c r="A4" s="1" t="s">
        <v>1173</v>
      </c>
      <c r="B4" s="2"/>
      <c r="C4" s="2"/>
      <c r="D4" s="2"/>
    </row>
    <row r="5" spans="1:4">
      <c r="A5" s="1" t="s">
        <v>1174</v>
      </c>
      <c r="B5" s="2"/>
      <c r="C5" s="2"/>
      <c r="D5" s="2"/>
    </row>
    <row r="6" spans="1:4">
      <c r="A6" s="1" t="s">
        <v>1175</v>
      </c>
      <c r="B6" s="2"/>
      <c r="C6" s="2"/>
      <c r="D6" s="2"/>
    </row>
    <row r="7" spans="1:4">
      <c r="A7" s="1" t="s">
        <v>1176</v>
      </c>
      <c r="B7" s="2"/>
      <c r="C7" s="2"/>
      <c r="D7" s="2"/>
    </row>
    <row r="8" spans="1:4">
      <c r="A8" s="1" t="s">
        <v>1177</v>
      </c>
      <c r="B8" s="2"/>
      <c r="C8" s="2"/>
      <c r="D8" s="2"/>
    </row>
    <row r="9" spans="1:4">
      <c r="A9" s="1" t="s">
        <v>1178</v>
      </c>
      <c r="B9" s="2"/>
      <c r="C9" s="2"/>
      <c r="D9" s="2"/>
    </row>
    <row r="10" spans="1:4">
      <c r="A10" s="1" t="s">
        <v>1179</v>
      </c>
      <c r="B10" s="2"/>
      <c r="C10" s="2"/>
      <c r="D10" s="2"/>
    </row>
    <row r="11" spans="1:4">
      <c r="A11" s="1" t="s">
        <v>1180</v>
      </c>
      <c r="B11" s="2"/>
      <c r="C11" s="2"/>
      <c r="D11" s="2"/>
    </row>
    <row r="12" spans="1:4">
      <c r="A12" s="1" t="s">
        <v>1181</v>
      </c>
      <c r="B12" s="2"/>
      <c r="C12" s="2"/>
      <c r="D12" s="2"/>
    </row>
    <row r="13" spans="1:4">
      <c r="A13" s="1" t="s">
        <v>1182</v>
      </c>
      <c r="B13" s="2"/>
      <c r="C13" s="2"/>
      <c r="D13" s="2"/>
    </row>
    <row r="14" spans="1:4">
      <c r="A14" s="1" t="s">
        <v>1183</v>
      </c>
      <c r="B14" s="2"/>
      <c r="C14" s="2"/>
      <c r="D14" s="2"/>
    </row>
    <row r="15" spans="1:4">
      <c r="A15" s="1" t="s">
        <v>1184</v>
      </c>
      <c r="B15" s="2"/>
      <c r="C15" s="2"/>
      <c r="D15" s="2"/>
    </row>
    <row r="16" spans="1:4">
      <c r="A16" s="1" t="s">
        <v>1185</v>
      </c>
      <c r="B16" s="2"/>
      <c r="C16" s="2"/>
      <c r="D16" s="2"/>
    </row>
    <row r="17" spans="1:4">
      <c r="A17" s="3" t="s">
        <v>1186</v>
      </c>
      <c r="B17" s="2"/>
      <c r="C17" s="2"/>
      <c r="D17" s="2"/>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pageSetUpPr fitToPage="1"/>
  </sheetPr>
  <dimension ref="A1:G28"/>
  <sheetViews>
    <sheetView workbookViewId="0">
      <selection activeCell="A1" sqref="A1:R1"/>
    </sheetView>
  </sheetViews>
  <sheetFormatPr defaultColWidth="8.6" defaultRowHeight="15.75" customHeight="1" outlineLevelCol="6"/>
  <cols>
    <col min="1" max="1" width="7.8" style="11" customWidth="1"/>
    <col min="2" max="2" width="26.3" style="11" customWidth="1"/>
    <col min="3" max="3" width="24.2" style="11" hidden="1" customWidth="1" outlineLevel="1"/>
    <col min="4" max="4" width="24.2" style="11" customWidth="1" collapsed="1"/>
    <col min="5" max="6" width="24.2" style="11" customWidth="1"/>
    <col min="7" max="7" width="15.2" style="11" customWidth="1"/>
    <col min="8" max="32" width="9" style="11"/>
    <col min="33" max="16384" width="8.6" style="11"/>
  </cols>
  <sheetData>
    <row r="1" s="9" customFormat="1" ht="30" customHeight="1" spans="1:7">
      <c r="A1" s="12" t="s">
        <v>250</v>
      </c>
      <c r="B1" s="13"/>
      <c r="C1" s="13"/>
      <c r="D1" s="13"/>
      <c r="E1" s="13"/>
      <c r="F1" s="13"/>
      <c r="G1" s="13"/>
    </row>
    <row r="2" ht="2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251</v>
      </c>
    </row>
    <row r="5" customHeight="1" spans="1:7">
      <c r="A5" s="46" t="s">
        <v>252</v>
      </c>
      <c r="B5" s="51" t="s">
        <v>253</v>
      </c>
      <c r="C5" s="23">
        <f ca="1">'交易性-股票'!G26</f>
        <v>0</v>
      </c>
      <c r="D5" s="23">
        <f ca="1">'交易性-股票'!H26</f>
        <v>0</v>
      </c>
      <c r="E5" s="23">
        <f ca="1">'交易性-股票'!J26</f>
        <v>0</v>
      </c>
      <c r="F5" s="23">
        <f ca="1">E5-D5</f>
        <v>0</v>
      </c>
      <c r="G5" s="50" t="str">
        <f ca="1">IF(D5=0,"",F5/D5*100)</f>
        <v/>
      </c>
    </row>
    <row r="6" customHeight="1" spans="1:7">
      <c r="A6" s="46" t="s">
        <v>254</v>
      </c>
      <c r="B6" s="51" t="s">
        <v>255</v>
      </c>
      <c r="C6" s="23">
        <f ca="1">'交易性-债券'!H26</f>
        <v>0</v>
      </c>
      <c r="D6" s="23">
        <f ca="1">'交易性-债券'!I26</f>
        <v>0</v>
      </c>
      <c r="E6" s="23">
        <f ca="1">'交易性-债券'!J26</f>
        <v>0</v>
      </c>
      <c r="F6" s="23">
        <f ca="1">E6-D6</f>
        <v>0</v>
      </c>
      <c r="G6" s="50" t="str">
        <f ca="1">IF(D6=0,"",F6/D6*100)</f>
        <v/>
      </c>
    </row>
    <row r="7" customHeight="1" spans="1:7">
      <c r="A7" s="46" t="s">
        <v>256</v>
      </c>
      <c r="B7" s="51" t="s">
        <v>257</v>
      </c>
      <c r="C7" s="23">
        <f ca="1">'交易性-基金'!H26</f>
        <v>0</v>
      </c>
      <c r="D7" s="23">
        <f ca="1">'交易性-基金'!I26</f>
        <v>0</v>
      </c>
      <c r="E7" s="23">
        <f ca="1">'交易性-基金'!K26</f>
        <v>0</v>
      </c>
      <c r="F7" s="23">
        <f ca="1">E7-D7</f>
        <v>0</v>
      </c>
      <c r="G7" s="50" t="str">
        <f ca="1">IF(D7=0,"",F7/D7*100)</f>
        <v/>
      </c>
    </row>
    <row r="8" customHeight="1" spans="1:7">
      <c r="A8" s="20"/>
      <c r="B8" s="24"/>
      <c r="C8" s="23"/>
      <c r="D8" s="23"/>
      <c r="E8" s="23"/>
      <c r="F8" s="23"/>
      <c r="G8" s="23"/>
    </row>
    <row r="9" customHeight="1" spans="1:7">
      <c r="A9" s="20"/>
      <c r="B9" s="24"/>
      <c r="C9" s="23"/>
      <c r="D9" s="23"/>
      <c r="E9" s="23"/>
      <c r="F9" s="23"/>
      <c r="G9" s="23"/>
    </row>
    <row r="10" customHeight="1" spans="1:7">
      <c r="A10" s="20"/>
      <c r="B10" s="24"/>
      <c r="C10" s="23"/>
      <c r="D10" s="23"/>
      <c r="E10" s="23"/>
      <c r="F10" s="23"/>
      <c r="G10" s="23"/>
    </row>
    <row r="11" customHeight="1" spans="1:7">
      <c r="A11" s="20"/>
      <c r="B11" s="24"/>
      <c r="C11" s="23"/>
      <c r="D11" s="23"/>
      <c r="E11" s="23"/>
      <c r="F11" s="23"/>
      <c r="G11" s="23"/>
    </row>
    <row r="12" customHeight="1" spans="1:7">
      <c r="A12" s="20"/>
      <c r="B12" s="24"/>
      <c r="C12" s="23"/>
      <c r="D12" s="23"/>
      <c r="E12" s="23"/>
      <c r="F12" s="23"/>
      <c r="G12" s="23"/>
    </row>
    <row r="13" customHeight="1" spans="1:7">
      <c r="A13" s="20"/>
      <c r="B13" s="24"/>
      <c r="C13" s="23"/>
      <c r="D13" s="23"/>
      <c r="E13" s="23"/>
      <c r="F13" s="23"/>
      <c r="G13" s="23"/>
    </row>
    <row r="14" customHeight="1" spans="1:7">
      <c r="A14" s="20"/>
      <c r="B14" s="24"/>
      <c r="C14" s="23"/>
      <c r="D14" s="23"/>
      <c r="E14" s="23"/>
      <c r="F14" s="23"/>
      <c r="G14" s="23"/>
    </row>
    <row r="15" customHeight="1" spans="1:7">
      <c r="A15" s="20"/>
      <c r="B15" s="24"/>
      <c r="C15" s="23"/>
      <c r="D15" s="23"/>
      <c r="E15" s="23"/>
      <c r="F15" s="23"/>
      <c r="G15" s="23"/>
    </row>
    <row r="16" customHeight="1" spans="1:7">
      <c r="A16" s="20"/>
      <c r="B16" s="24"/>
      <c r="C16" s="23"/>
      <c r="D16" s="23"/>
      <c r="E16" s="23"/>
      <c r="F16" s="23"/>
      <c r="G16" s="23"/>
    </row>
    <row r="17" customHeight="1" spans="1:7">
      <c r="A17" s="20"/>
      <c r="B17" s="24"/>
      <c r="C17" s="23"/>
      <c r="D17" s="23"/>
      <c r="E17" s="23"/>
      <c r="F17" s="23"/>
      <c r="G17" s="23"/>
    </row>
    <row r="18" customHeight="1" spans="1:7">
      <c r="A18" s="20"/>
      <c r="B18" s="24"/>
      <c r="C18" s="23"/>
      <c r="D18" s="23"/>
      <c r="E18" s="23"/>
      <c r="F18" s="23"/>
      <c r="G18" s="23"/>
    </row>
    <row r="19" customHeight="1" spans="1:7">
      <c r="A19" s="20"/>
      <c r="B19" s="24"/>
      <c r="C19" s="23"/>
      <c r="D19" s="23"/>
      <c r="E19" s="23"/>
      <c r="F19" s="23"/>
      <c r="G19" s="23"/>
    </row>
    <row r="20" customHeight="1" spans="1:7">
      <c r="A20" s="20"/>
      <c r="B20" s="24"/>
      <c r="C20" s="23"/>
      <c r="D20" s="23"/>
      <c r="E20" s="23"/>
      <c r="F20" s="23"/>
      <c r="G20" s="23"/>
    </row>
    <row r="21" customHeight="1" spans="1:7">
      <c r="A21" s="20"/>
      <c r="B21" s="24"/>
      <c r="C21" s="23"/>
      <c r="D21" s="23"/>
      <c r="E21" s="23"/>
      <c r="F21" s="23"/>
      <c r="G21" s="23"/>
    </row>
    <row r="22" customHeight="1" spans="1:7">
      <c r="A22" s="20"/>
      <c r="B22" s="24"/>
      <c r="C22" s="23"/>
      <c r="D22" s="23"/>
      <c r="E22" s="23"/>
      <c r="F22" s="23"/>
      <c r="G22" s="23"/>
    </row>
    <row r="23" customHeight="1" spans="1:7">
      <c r="A23" s="20"/>
      <c r="B23" s="24"/>
      <c r="C23" s="23"/>
      <c r="D23" s="23"/>
      <c r="E23" s="23"/>
      <c r="F23" s="23"/>
      <c r="G23" s="23"/>
    </row>
    <row r="24" customHeight="1" spans="1:7">
      <c r="A24" s="20"/>
      <c r="B24" s="24"/>
      <c r="C24" s="23"/>
      <c r="D24" s="23"/>
      <c r="E24" s="23"/>
      <c r="F24" s="23"/>
      <c r="G24" s="23"/>
    </row>
    <row r="25" customHeight="1" spans="1:7">
      <c r="A25" s="20"/>
      <c r="B25" s="24"/>
      <c r="C25" s="23"/>
      <c r="D25" s="23"/>
      <c r="E25" s="23"/>
      <c r="F25" s="23"/>
      <c r="G25" s="23"/>
    </row>
    <row r="26" customHeight="1" spans="1:7">
      <c r="A26" s="48" t="s">
        <v>258</v>
      </c>
      <c r="B26" s="82"/>
      <c r="C26" s="23">
        <f ca="1">SUM(C5:C7)</f>
        <v>0</v>
      </c>
      <c r="D26" s="23">
        <f ca="1">SUM(D5:D7)</f>
        <v>0</v>
      </c>
      <c r="E26" s="23">
        <f ca="1">SUM(E5:E7)</f>
        <v>0</v>
      </c>
      <c r="F26" s="23">
        <f ca="1">SUM(F5:F25)</f>
        <v>0</v>
      </c>
      <c r="G26" s="50" t="str">
        <f ca="1">IF(D26=0,"",F26/D26*100)</f>
        <v/>
      </c>
    </row>
    <row r="27" customHeight="1" spans="1:4">
      <c r="A27" s="27" t="e">
        <f>#REF!&amp;#REF!</f>
        <v>#REF!</v>
      </c>
      <c r="C27" s="16"/>
      <c r="D27" s="11" t="e">
        <f>"评估人员："&amp;#REF!</f>
        <v>#REF!</v>
      </c>
    </row>
    <row r="28" customHeight="1" spans="1:1">
      <c r="A28" s="30" t="e">
        <f>CONCATENATE(#REF!,#REF!,#REF!,#REF!,#REF!,#REF!,#REF!)</f>
        <v>#REF!</v>
      </c>
    </row>
  </sheetData>
  <mergeCells count="3">
    <mergeCell ref="A1:G1"/>
    <mergeCell ref="A2:G2"/>
    <mergeCell ref="A26:B26"/>
  </mergeCells>
  <hyperlinks>
    <hyperlink ref="B5" location="'交易性-股票'!B1" display="交易性金融资产-股票投资"/>
    <hyperlink ref="B6" location="'交易性-债券'!B1" display="交易性金融资产-债券投资"/>
    <hyperlink ref="B7" location="'交易性-基金'!B1" display="交易性金融资产-基金投资"/>
  </hyperlinks>
  <printOptions horizontalCentered="1"/>
  <pageMargins left="0.35" right="0.35" top="0.79" bottom="0.79" header="0.94" footer="0.51"/>
  <pageSetup paperSize="9" fitToHeight="0" orientation="landscape" blackAndWhite="1" verticalDpi="600"/>
  <headerFooter alignWithMargins="0">
    <oddHeader>&amp;R&amp;"宋体,常规"表3-2
共&amp;N页，第&amp;P页</oddHead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A1" sqref="A1:R1"/>
    </sheetView>
  </sheetViews>
  <sheetFormatPr defaultColWidth="8.6" defaultRowHeight="15.75" customHeight="1"/>
  <cols>
    <col min="1" max="1" width="5.8" style="11" customWidth="1"/>
    <col min="2" max="2" width="16.6" style="11" customWidth="1"/>
    <col min="3" max="3" width="12.5" style="11" customWidth="1"/>
    <col min="4" max="5" width="10.1" style="11" customWidth="1"/>
    <col min="6" max="6" width="10.5" style="11" customWidth="1"/>
    <col min="7" max="7" width="15.5" style="11" hidden="1" customWidth="1" outlineLevel="1"/>
    <col min="8" max="8" width="15.5" style="11" customWidth="1" collapsed="1"/>
    <col min="9" max="9" width="12.8" style="11" customWidth="1"/>
    <col min="10" max="10" width="14.8" style="11" customWidth="1"/>
    <col min="11" max="11" width="12.8" style="11" customWidth="1"/>
    <col min="12" max="12" width="6.1" style="11" customWidth="1"/>
    <col min="13" max="32" width="9" style="11"/>
    <col min="33" max="16384" width="8.6" style="11"/>
  </cols>
  <sheetData>
    <row r="1" s="9" customFormat="1" ht="30" customHeight="1" spans="1:12">
      <c r="A1" s="12" t="s">
        <v>259</v>
      </c>
      <c r="B1" s="13"/>
      <c r="C1" s="13"/>
      <c r="D1" s="13"/>
      <c r="E1" s="13"/>
      <c r="F1" s="13"/>
      <c r="G1" s="13"/>
      <c r="H1" s="13"/>
      <c r="I1" s="13"/>
      <c r="J1" s="13"/>
      <c r="K1" s="13"/>
      <c r="L1" s="13"/>
    </row>
    <row r="2" ht="14.25" customHeight="1" spans="1:12">
      <c r="A2" s="14" t="e">
        <f>CONCATENATE(#REF!,#REF!,#REF!,#REF!,#REF!,#REF!,#REF!)</f>
        <v>#REF!</v>
      </c>
      <c r="B2" s="14"/>
      <c r="C2" s="14"/>
      <c r="D2" s="14"/>
      <c r="E2" s="14"/>
      <c r="F2" s="14"/>
      <c r="G2" s="15"/>
      <c r="H2" s="15"/>
      <c r="I2" s="15"/>
      <c r="J2" s="15"/>
      <c r="K2" s="15"/>
      <c r="L2" s="15"/>
    </row>
    <row r="3" customHeight="1" spans="1:12">
      <c r="A3" s="16" t="e">
        <f>#REF!&amp;#REF!</f>
        <v>#REF!</v>
      </c>
      <c r="K3" s="17"/>
      <c r="L3" s="17" t="s">
        <v>168</v>
      </c>
    </row>
    <row r="4" s="10" customFormat="1" customHeight="1" spans="1:12">
      <c r="A4" s="18" t="s">
        <v>169</v>
      </c>
      <c r="B4" s="18" t="s">
        <v>260</v>
      </c>
      <c r="C4" s="18" t="s">
        <v>261</v>
      </c>
      <c r="D4" s="18" t="s">
        <v>262</v>
      </c>
      <c r="E4" s="18" t="s">
        <v>263</v>
      </c>
      <c r="F4" s="18" t="s">
        <v>264</v>
      </c>
      <c r="G4" s="19" t="s">
        <v>141</v>
      </c>
      <c r="H4" s="18" t="s">
        <v>142</v>
      </c>
      <c r="I4" s="18" t="s">
        <v>265</v>
      </c>
      <c r="J4" s="18" t="s">
        <v>143</v>
      </c>
      <c r="K4" s="18" t="s">
        <v>171</v>
      </c>
      <c r="L4" s="18" t="s">
        <v>240</v>
      </c>
    </row>
    <row r="5" customHeight="1" spans="1:12">
      <c r="A5" s="20"/>
      <c r="B5" s="21"/>
      <c r="C5" s="20"/>
      <c r="D5" s="22"/>
      <c r="E5" s="142"/>
      <c r="F5" s="20"/>
      <c r="G5" s="23"/>
      <c r="H5" s="23"/>
      <c r="I5" s="23"/>
      <c r="J5" s="23"/>
      <c r="K5" s="23" t="str">
        <f>IF(H5=0,"",(J5-H5)/H5*100)</f>
        <v/>
      </c>
      <c r="L5" s="23" t="str">
        <f>IF(I5=0,"",(K5-I5)/I5*100)</f>
        <v/>
      </c>
    </row>
    <row r="6" customHeight="1" spans="1:12">
      <c r="A6" s="20"/>
      <c r="B6" s="21"/>
      <c r="C6" s="20"/>
      <c r="D6" s="22"/>
      <c r="E6" s="142"/>
      <c r="F6" s="20"/>
      <c r="G6" s="23"/>
      <c r="H6" s="23"/>
      <c r="I6" s="23"/>
      <c r="J6" s="23"/>
      <c r="K6" s="23" t="str">
        <f t="shared" ref="K6:K26" si="0">IF(H6=0,"",(J6-H6)/H6*100)</f>
        <v/>
      </c>
      <c r="L6" s="23" t="str">
        <f t="shared" ref="L6:L26" si="1">IF(I6=0,"",(K6-I6)/I6*100)</f>
        <v/>
      </c>
    </row>
    <row r="7" customHeight="1" spans="1:13">
      <c r="A7" s="20"/>
      <c r="B7" s="21"/>
      <c r="C7" s="20"/>
      <c r="D7" s="22"/>
      <c r="E7" s="142"/>
      <c r="F7" s="20"/>
      <c r="G7" s="23"/>
      <c r="H7" s="23"/>
      <c r="I7" s="23"/>
      <c r="J7" s="23"/>
      <c r="K7" s="23" t="str">
        <f t="shared" si="0"/>
        <v/>
      </c>
      <c r="L7" s="23" t="str">
        <f t="shared" si="1"/>
        <v/>
      </c>
      <c r="M7" s="27"/>
    </row>
    <row r="8" customHeight="1" spans="1:12">
      <c r="A8" s="20"/>
      <c r="B8" s="21"/>
      <c r="C8" s="20"/>
      <c r="D8" s="22"/>
      <c r="E8" s="142"/>
      <c r="F8" s="20"/>
      <c r="G8" s="23"/>
      <c r="H8" s="23"/>
      <c r="I8" s="23"/>
      <c r="J8" s="23"/>
      <c r="K8" s="23" t="str">
        <f t="shared" si="0"/>
        <v/>
      </c>
      <c r="L8" s="23" t="str">
        <f t="shared" si="1"/>
        <v/>
      </c>
    </row>
    <row r="9" customHeight="1" spans="1:12">
      <c r="A9" s="20"/>
      <c r="B9" s="21"/>
      <c r="C9" s="20"/>
      <c r="D9" s="22"/>
      <c r="E9" s="142"/>
      <c r="F9" s="20"/>
      <c r="G9" s="23"/>
      <c r="H9" s="23"/>
      <c r="I9" s="23"/>
      <c r="J9" s="23"/>
      <c r="K9" s="23" t="str">
        <f t="shared" si="0"/>
        <v/>
      </c>
      <c r="L9" s="23" t="str">
        <f t="shared" si="1"/>
        <v/>
      </c>
    </row>
    <row r="10" customHeight="1" spans="1:12">
      <c r="A10" s="20"/>
      <c r="B10" s="21"/>
      <c r="C10" s="20"/>
      <c r="D10" s="22"/>
      <c r="E10" s="142"/>
      <c r="F10" s="20"/>
      <c r="G10" s="23"/>
      <c r="H10" s="23"/>
      <c r="I10" s="23"/>
      <c r="J10" s="23"/>
      <c r="K10" s="23" t="str">
        <f t="shared" si="0"/>
        <v/>
      </c>
      <c r="L10" s="23" t="str">
        <f t="shared" si="1"/>
        <v/>
      </c>
    </row>
    <row r="11" customHeight="1" spans="1:12">
      <c r="A11" s="20"/>
      <c r="B11" s="21"/>
      <c r="C11" s="20"/>
      <c r="D11" s="22"/>
      <c r="E11" s="142"/>
      <c r="F11" s="20"/>
      <c r="G11" s="23"/>
      <c r="H11" s="23"/>
      <c r="I11" s="23"/>
      <c r="J11" s="23"/>
      <c r="K11" s="23" t="str">
        <f t="shared" si="0"/>
        <v/>
      </c>
      <c r="L11" s="23" t="str">
        <f t="shared" si="1"/>
        <v/>
      </c>
    </row>
    <row r="12" customHeight="1" spans="1:12">
      <c r="A12" s="20"/>
      <c r="B12" s="21"/>
      <c r="C12" s="20"/>
      <c r="D12" s="22"/>
      <c r="E12" s="142"/>
      <c r="F12" s="20"/>
      <c r="G12" s="23"/>
      <c r="H12" s="23"/>
      <c r="I12" s="23"/>
      <c r="J12" s="23"/>
      <c r="K12" s="23" t="str">
        <f t="shared" si="0"/>
        <v/>
      </c>
      <c r="L12" s="23" t="str">
        <f t="shared" si="1"/>
        <v/>
      </c>
    </row>
    <row r="13" customHeight="1" spans="1:12">
      <c r="A13" s="20"/>
      <c r="B13" s="21"/>
      <c r="C13" s="20"/>
      <c r="D13" s="22"/>
      <c r="E13" s="142"/>
      <c r="F13" s="20"/>
      <c r="G13" s="23"/>
      <c r="H13" s="23"/>
      <c r="I13" s="23"/>
      <c r="J13" s="23"/>
      <c r="K13" s="23" t="str">
        <f t="shared" si="0"/>
        <v/>
      </c>
      <c r="L13" s="23" t="str">
        <f t="shared" si="1"/>
        <v/>
      </c>
    </row>
    <row r="14" customHeight="1" spans="1:12">
      <c r="A14" s="20"/>
      <c r="B14" s="21"/>
      <c r="C14" s="20"/>
      <c r="D14" s="22"/>
      <c r="E14" s="142"/>
      <c r="F14" s="20"/>
      <c r="G14" s="23"/>
      <c r="H14" s="23"/>
      <c r="I14" s="23"/>
      <c r="J14" s="23"/>
      <c r="K14" s="23" t="str">
        <f t="shared" si="0"/>
        <v/>
      </c>
      <c r="L14" s="23" t="str">
        <f t="shared" si="1"/>
        <v/>
      </c>
    </row>
    <row r="15" customHeight="1" spans="1:12">
      <c r="A15" s="20"/>
      <c r="B15" s="21"/>
      <c r="C15" s="20"/>
      <c r="D15" s="22"/>
      <c r="E15" s="142"/>
      <c r="F15" s="20"/>
      <c r="G15" s="23"/>
      <c r="H15" s="23"/>
      <c r="I15" s="23"/>
      <c r="J15" s="23"/>
      <c r="K15" s="23" t="str">
        <f t="shared" si="0"/>
        <v/>
      </c>
      <c r="L15" s="23" t="str">
        <f t="shared" si="1"/>
        <v/>
      </c>
    </row>
    <row r="16" customHeight="1" spans="1:12">
      <c r="A16" s="20"/>
      <c r="B16" s="21"/>
      <c r="C16" s="20"/>
      <c r="D16" s="22"/>
      <c r="E16" s="142"/>
      <c r="F16" s="20"/>
      <c r="G16" s="23"/>
      <c r="H16" s="23"/>
      <c r="I16" s="23"/>
      <c r="J16" s="23"/>
      <c r="K16" s="23" t="str">
        <f t="shared" si="0"/>
        <v/>
      </c>
      <c r="L16" s="23" t="str">
        <f t="shared" si="1"/>
        <v/>
      </c>
    </row>
    <row r="17" customHeight="1" spans="1:12">
      <c r="A17" s="20"/>
      <c r="B17" s="21"/>
      <c r="C17" s="20"/>
      <c r="D17" s="22"/>
      <c r="E17" s="142"/>
      <c r="F17" s="20"/>
      <c r="G17" s="23"/>
      <c r="H17" s="23"/>
      <c r="I17" s="23"/>
      <c r="J17" s="23"/>
      <c r="K17" s="23" t="str">
        <f t="shared" si="0"/>
        <v/>
      </c>
      <c r="L17" s="23" t="str">
        <f t="shared" si="1"/>
        <v/>
      </c>
    </row>
    <row r="18" customHeight="1" spans="1:12">
      <c r="A18" s="20"/>
      <c r="B18" s="21"/>
      <c r="C18" s="20"/>
      <c r="D18" s="22"/>
      <c r="E18" s="142"/>
      <c r="F18" s="20"/>
      <c r="G18" s="23"/>
      <c r="H18" s="23"/>
      <c r="I18" s="23"/>
      <c r="J18" s="23"/>
      <c r="K18" s="23" t="str">
        <f t="shared" si="0"/>
        <v/>
      </c>
      <c r="L18" s="23" t="str">
        <f t="shared" si="1"/>
        <v/>
      </c>
    </row>
    <row r="19" customHeight="1" spans="1:12">
      <c r="A19" s="20"/>
      <c r="B19" s="21"/>
      <c r="C19" s="20"/>
      <c r="D19" s="22"/>
      <c r="E19" s="142"/>
      <c r="F19" s="20"/>
      <c r="G19" s="23"/>
      <c r="H19" s="23"/>
      <c r="I19" s="23"/>
      <c r="J19" s="23"/>
      <c r="K19" s="23" t="str">
        <f t="shared" si="0"/>
        <v/>
      </c>
      <c r="L19" s="23" t="str">
        <f t="shared" si="1"/>
        <v/>
      </c>
    </row>
    <row r="20" customHeight="1" spans="1:12">
      <c r="A20" s="20"/>
      <c r="B20" s="21"/>
      <c r="C20" s="20"/>
      <c r="D20" s="22"/>
      <c r="E20" s="142"/>
      <c r="F20" s="20"/>
      <c r="G20" s="23"/>
      <c r="H20" s="23"/>
      <c r="I20" s="23"/>
      <c r="J20" s="23"/>
      <c r="K20" s="23" t="str">
        <f t="shared" si="0"/>
        <v/>
      </c>
      <c r="L20" s="23" t="str">
        <f t="shared" si="1"/>
        <v/>
      </c>
    </row>
    <row r="21" customHeight="1" spans="1:12">
      <c r="A21" s="20"/>
      <c r="B21" s="21"/>
      <c r="C21" s="20"/>
      <c r="D21" s="22"/>
      <c r="E21" s="142"/>
      <c r="F21" s="20"/>
      <c r="G21" s="23"/>
      <c r="H21" s="23"/>
      <c r="I21" s="23"/>
      <c r="J21" s="23"/>
      <c r="K21" s="23" t="str">
        <f t="shared" si="0"/>
        <v/>
      </c>
      <c r="L21" s="23" t="str">
        <f t="shared" si="1"/>
        <v/>
      </c>
    </row>
    <row r="22" customHeight="1" spans="1:12">
      <c r="A22" s="20"/>
      <c r="B22" s="21"/>
      <c r="C22" s="20"/>
      <c r="D22" s="22"/>
      <c r="E22" s="142"/>
      <c r="F22" s="20"/>
      <c r="G22" s="23"/>
      <c r="H22" s="23"/>
      <c r="I22" s="23"/>
      <c r="J22" s="23"/>
      <c r="K22" s="23" t="str">
        <f t="shared" si="0"/>
        <v/>
      </c>
      <c r="L22" s="23" t="str">
        <f t="shared" si="1"/>
        <v/>
      </c>
    </row>
    <row r="23" customHeight="1" spans="1:12">
      <c r="A23" s="20"/>
      <c r="B23" s="21"/>
      <c r="C23" s="20"/>
      <c r="D23" s="22"/>
      <c r="E23" s="142"/>
      <c r="F23" s="20"/>
      <c r="G23" s="23"/>
      <c r="H23" s="23"/>
      <c r="I23" s="23"/>
      <c r="J23" s="23"/>
      <c r="K23" s="23" t="str">
        <f t="shared" si="0"/>
        <v/>
      </c>
      <c r="L23" s="23" t="str">
        <f t="shared" si="1"/>
        <v/>
      </c>
    </row>
    <row r="24" customHeight="1" spans="1:12">
      <c r="A24" s="20"/>
      <c r="B24" s="21"/>
      <c r="C24" s="20"/>
      <c r="D24" s="22"/>
      <c r="E24" s="142"/>
      <c r="F24" s="20"/>
      <c r="G24" s="23"/>
      <c r="H24" s="23"/>
      <c r="I24" s="23"/>
      <c r="J24" s="23"/>
      <c r="K24" s="23" t="str">
        <f t="shared" si="0"/>
        <v/>
      </c>
      <c r="L24" s="23" t="str">
        <f t="shared" si="1"/>
        <v/>
      </c>
    </row>
    <row r="25" customHeight="1" spans="1:12">
      <c r="A25" s="20"/>
      <c r="B25" s="21"/>
      <c r="C25" s="20"/>
      <c r="D25" s="22"/>
      <c r="E25" s="142"/>
      <c r="F25" s="20"/>
      <c r="G25" s="23"/>
      <c r="H25" s="23"/>
      <c r="I25" s="23"/>
      <c r="J25" s="23"/>
      <c r="K25" s="23" t="str">
        <f t="shared" si="0"/>
        <v/>
      </c>
      <c r="L25" s="23" t="str">
        <f t="shared" si="1"/>
        <v/>
      </c>
    </row>
    <row r="26" customHeight="1" spans="1:12">
      <c r="A26" s="25" t="s">
        <v>266</v>
      </c>
      <c r="B26" s="40"/>
      <c r="C26" s="24"/>
      <c r="D26" s="22"/>
      <c r="E26" s="24"/>
      <c r="F26" s="24"/>
      <c r="G26" s="23">
        <f ca="1">SUM(G5:上一行)</f>
        <v>0</v>
      </c>
      <c r="H26" s="23">
        <f ca="1">SUM(H5:上一行)</f>
        <v>0</v>
      </c>
      <c r="I26" s="23"/>
      <c r="J26" s="23">
        <f ca="1">SUM(J5:上一行)</f>
        <v>0</v>
      </c>
      <c r="K26" s="23" t="str">
        <f ca="1" t="shared" si="0"/>
        <v/>
      </c>
      <c r="L26" s="23" t="str">
        <f ca="1" t="shared" si="1"/>
        <v/>
      </c>
    </row>
    <row r="27" customHeight="1" spans="1:8">
      <c r="A27" s="27" t="e">
        <f>#REF!&amp;#REF!</f>
        <v>#REF!</v>
      </c>
      <c r="H27" s="16" t="e">
        <f>"评估人员："&amp;#REF!</f>
        <v>#REF!</v>
      </c>
    </row>
    <row r="28" customHeight="1" spans="1:1">
      <c r="A28" s="30" t="e">
        <f>CONCATENATE(#REF!,#REF!,#REF!,#REF!,#REF!,#REF!,#REF!)</f>
        <v>#REF!</v>
      </c>
    </row>
  </sheetData>
  <mergeCells count="3">
    <mergeCell ref="A1:K1"/>
    <mergeCell ref="A2:K2"/>
    <mergeCell ref="A26:B26"/>
  </mergeCells>
  <dataValidations count="1">
    <dataValidation allowBlank="1" showInputMessage="1" showErrorMessage="1" prompt="①“被投资单位名称”指股票发行单位全称；&#10;②“股票名称”指该股票标准简称，包括代码，如中国联通600050；&#10;③“投资日期”指企业购买股票的日期或以其他方式（如非货币性交易换入、以债权换入等）取得股权的协议转让日期，非股票发行日期；" sqref="A1:L1"/>
  </dataValidations>
  <printOptions horizontalCentered="1"/>
  <pageMargins left="0.35" right="0.35" top="0.79" bottom="0.79" header="0.94" footer="0.51"/>
  <pageSetup paperSize="9" fitToHeight="0" orientation="landscape" blackAndWhite="1" verticalDpi="600"/>
  <headerFooter alignWithMargins="0">
    <oddHeader>&amp;R&amp;"宋体,常规"表3-2-1
共&amp;N页，第&amp;P页</oddHead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A1" sqref="A1:R1"/>
    </sheetView>
  </sheetViews>
  <sheetFormatPr defaultColWidth="8.6" defaultRowHeight="15.75" customHeight="1"/>
  <cols>
    <col min="1" max="1" width="5.5" style="11" customWidth="1"/>
    <col min="2" max="2" width="21" style="11" customWidth="1"/>
    <col min="3" max="3" width="13.2" style="11" customWidth="1"/>
    <col min="4" max="4" width="11.6" style="11" customWidth="1"/>
    <col min="5" max="5" width="11.3" style="11" customWidth="1"/>
    <col min="6" max="6" width="9" style="11"/>
    <col min="7" max="7" width="10" style="11" customWidth="1"/>
    <col min="8" max="8" width="14.5" style="11" hidden="1" customWidth="1" outlineLevel="1"/>
    <col min="9" max="9" width="14.5" style="11" customWidth="1" collapsed="1"/>
    <col min="10" max="10" width="14.5" style="11" customWidth="1"/>
    <col min="11" max="11" width="11.7" style="11" customWidth="1"/>
    <col min="12" max="12" width="7.6" style="11" customWidth="1"/>
    <col min="13" max="32" width="9" style="11"/>
    <col min="33" max="16384" width="8.6" style="11"/>
  </cols>
  <sheetData>
    <row r="1" s="9" customFormat="1" ht="30" customHeight="1" spans="1:12">
      <c r="A1" s="12" t="s">
        <v>267</v>
      </c>
      <c r="B1" s="12"/>
      <c r="C1" s="12"/>
      <c r="D1" s="12"/>
      <c r="E1" s="12"/>
      <c r="F1" s="12"/>
      <c r="G1" s="12"/>
      <c r="H1" s="12"/>
      <c r="I1" s="12"/>
      <c r="J1" s="12"/>
      <c r="K1" s="12"/>
      <c r="L1" s="12"/>
    </row>
    <row r="2" ht="14.25" customHeight="1" spans="1:12">
      <c r="A2" s="14" t="e">
        <f>CONCATENATE(#REF!,#REF!,#REF!,#REF!,#REF!,#REF!,#REF!)</f>
        <v>#REF!</v>
      </c>
      <c r="B2" s="14"/>
      <c r="C2" s="14"/>
      <c r="D2" s="14"/>
      <c r="E2" s="14"/>
      <c r="F2" s="14"/>
      <c r="G2" s="14"/>
      <c r="H2" s="15"/>
      <c r="I2" s="15"/>
      <c r="J2" s="15"/>
      <c r="K2" s="15"/>
      <c r="L2" s="15"/>
    </row>
    <row r="3" customHeight="1" spans="1:12">
      <c r="A3" s="16" t="e">
        <f>#REF!&amp;#REF!</f>
        <v>#REF!</v>
      </c>
      <c r="K3" s="17" t="s">
        <v>168</v>
      </c>
      <c r="L3" s="17" t="s">
        <v>168</v>
      </c>
    </row>
    <row r="4" s="10" customFormat="1" customHeight="1" spans="1:12">
      <c r="A4" s="18" t="s">
        <v>169</v>
      </c>
      <c r="B4" s="18" t="s">
        <v>260</v>
      </c>
      <c r="C4" s="18" t="s">
        <v>268</v>
      </c>
      <c r="D4" s="18" t="s">
        <v>269</v>
      </c>
      <c r="E4" s="18" t="s">
        <v>262</v>
      </c>
      <c r="F4" s="18" t="s">
        <v>270</v>
      </c>
      <c r="G4" s="18" t="s">
        <v>264</v>
      </c>
      <c r="H4" s="19" t="s">
        <v>141</v>
      </c>
      <c r="I4" s="18" t="s">
        <v>142</v>
      </c>
      <c r="J4" s="18" t="s">
        <v>143</v>
      </c>
      <c r="K4" s="18" t="s">
        <v>171</v>
      </c>
      <c r="L4" s="18" t="s">
        <v>240</v>
      </c>
    </row>
    <row r="5" customHeight="1" spans="1:12">
      <c r="A5" s="20"/>
      <c r="B5" s="21"/>
      <c r="C5" s="20"/>
      <c r="D5" s="22"/>
      <c r="E5" s="22"/>
      <c r="F5" s="20"/>
      <c r="G5" s="20"/>
      <c r="H5" s="23"/>
      <c r="I5" s="23"/>
      <c r="J5" s="23"/>
      <c r="K5" s="23" t="str">
        <f>IF(I5=0,"",(J5-I5)/I5*100)</f>
        <v/>
      </c>
      <c r="L5" s="23"/>
    </row>
    <row r="6" customHeight="1" spans="1:12">
      <c r="A6" s="20"/>
      <c r="B6" s="21"/>
      <c r="C6" s="20"/>
      <c r="D6" s="22"/>
      <c r="E6" s="22"/>
      <c r="F6" s="20"/>
      <c r="G6" s="20"/>
      <c r="H6" s="23"/>
      <c r="I6" s="23"/>
      <c r="J6" s="23"/>
      <c r="K6" s="23" t="str">
        <f t="shared" ref="K6:K26" si="0">IF(I6=0,"",(J6-I6)/I6*100)</f>
        <v/>
      </c>
      <c r="L6" s="23"/>
    </row>
    <row r="7" customHeight="1" spans="1:12">
      <c r="A7" s="20"/>
      <c r="B7" s="21"/>
      <c r="C7" s="20"/>
      <c r="D7" s="22"/>
      <c r="E7" s="22"/>
      <c r="F7" s="20"/>
      <c r="G7" s="20"/>
      <c r="H7" s="23"/>
      <c r="I7" s="23"/>
      <c r="J7" s="23"/>
      <c r="K7" s="23" t="str">
        <f t="shared" si="0"/>
        <v/>
      </c>
      <c r="L7" s="23"/>
    </row>
    <row r="8" customHeight="1" spans="1:12">
      <c r="A8" s="20"/>
      <c r="B8" s="21"/>
      <c r="C8" s="20"/>
      <c r="D8" s="22"/>
      <c r="E8" s="22"/>
      <c r="F8" s="20"/>
      <c r="G8" s="20"/>
      <c r="H8" s="23"/>
      <c r="I8" s="23"/>
      <c r="J8" s="23"/>
      <c r="K8" s="23" t="str">
        <f t="shared" si="0"/>
        <v/>
      </c>
      <c r="L8" s="23"/>
    </row>
    <row r="9" customHeight="1" spans="1:12">
      <c r="A9" s="20"/>
      <c r="B9" s="21"/>
      <c r="C9" s="20"/>
      <c r="D9" s="22"/>
      <c r="E9" s="22"/>
      <c r="F9" s="20"/>
      <c r="G9" s="20"/>
      <c r="H9" s="23"/>
      <c r="I9" s="23"/>
      <c r="J9" s="23"/>
      <c r="K9" s="23" t="str">
        <f t="shared" si="0"/>
        <v/>
      </c>
      <c r="L9" s="23"/>
    </row>
    <row r="10" customHeight="1" spans="1:12">
      <c r="A10" s="20"/>
      <c r="B10" s="21"/>
      <c r="C10" s="20"/>
      <c r="D10" s="22"/>
      <c r="E10" s="22"/>
      <c r="F10" s="20"/>
      <c r="G10" s="20"/>
      <c r="H10" s="23"/>
      <c r="I10" s="23"/>
      <c r="J10" s="23"/>
      <c r="K10" s="23" t="str">
        <f t="shared" si="0"/>
        <v/>
      </c>
      <c r="L10" s="23"/>
    </row>
    <row r="11" customHeight="1" spans="1:12">
      <c r="A11" s="20"/>
      <c r="B11" s="21"/>
      <c r="C11" s="20"/>
      <c r="D11" s="22"/>
      <c r="E11" s="22"/>
      <c r="F11" s="20"/>
      <c r="G11" s="20"/>
      <c r="H11" s="23"/>
      <c r="I11" s="23"/>
      <c r="J11" s="23"/>
      <c r="K11" s="23" t="str">
        <f t="shared" si="0"/>
        <v/>
      </c>
      <c r="L11" s="23"/>
    </row>
    <row r="12" customHeight="1" spans="1:12">
      <c r="A12" s="20"/>
      <c r="B12" s="21"/>
      <c r="C12" s="20"/>
      <c r="D12" s="22"/>
      <c r="E12" s="22"/>
      <c r="F12" s="20"/>
      <c r="G12" s="20"/>
      <c r="H12" s="23"/>
      <c r="I12" s="23"/>
      <c r="J12" s="23"/>
      <c r="K12" s="23" t="str">
        <f t="shared" si="0"/>
        <v/>
      </c>
      <c r="L12" s="23"/>
    </row>
    <row r="13" customHeight="1" spans="1:12">
      <c r="A13" s="20"/>
      <c r="B13" s="21"/>
      <c r="C13" s="20"/>
      <c r="D13" s="22"/>
      <c r="E13" s="22"/>
      <c r="F13" s="20"/>
      <c r="G13" s="20"/>
      <c r="H13" s="23"/>
      <c r="I13" s="23"/>
      <c r="J13" s="23"/>
      <c r="K13" s="23" t="str">
        <f t="shared" si="0"/>
        <v/>
      </c>
      <c r="L13" s="23"/>
    </row>
    <row r="14" customHeight="1" spans="1:12">
      <c r="A14" s="20"/>
      <c r="B14" s="21"/>
      <c r="C14" s="20"/>
      <c r="D14" s="22"/>
      <c r="E14" s="22"/>
      <c r="F14" s="20"/>
      <c r="G14" s="20"/>
      <c r="H14" s="23"/>
      <c r="I14" s="23"/>
      <c r="J14" s="23"/>
      <c r="K14" s="23" t="str">
        <f t="shared" si="0"/>
        <v/>
      </c>
      <c r="L14" s="23"/>
    </row>
    <row r="15" customHeight="1" spans="1:12">
      <c r="A15" s="20"/>
      <c r="B15" s="21"/>
      <c r="C15" s="20"/>
      <c r="D15" s="22"/>
      <c r="E15" s="22"/>
      <c r="F15" s="20"/>
      <c r="G15" s="20"/>
      <c r="H15" s="23"/>
      <c r="I15" s="23"/>
      <c r="J15" s="23"/>
      <c r="K15" s="23" t="str">
        <f t="shared" si="0"/>
        <v/>
      </c>
      <c r="L15" s="23"/>
    </row>
    <row r="16" customHeight="1" spans="1:12">
      <c r="A16" s="20"/>
      <c r="B16" s="21"/>
      <c r="C16" s="20"/>
      <c r="D16" s="22"/>
      <c r="E16" s="22"/>
      <c r="F16" s="20"/>
      <c r="G16" s="20"/>
      <c r="H16" s="23"/>
      <c r="I16" s="23"/>
      <c r="J16" s="23"/>
      <c r="K16" s="23" t="str">
        <f t="shared" si="0"/>
        <v/>
      </c>
      <c r="L16" s="23"/>
    </row>
    <row r="17" customHeight="1" spans="1:12">
      <c r="A17" s="20"/>
      <c r="B17" s="21"/>
      <c r="C17" s="20"/>
      <c r="D17" s="22"/>
      <c r="E17" s="22"/>
      <c r="F17" s="20"/>
      <c r="G17" s="20"/>
      <c r="H17" s="23"/>
      <c r="I17" s="23"/>
      <c r="J17" s="23"/>
      <c r="K17" s="23" t="str">
        <f t="shared" si="0"/>
        <v/>
      </c>
      <c r="L17" s="23"/>
    </row>
    <row r="18" customHeight="1" spans="1:12">
      <c r="A18" s="20"/>
      <c r="B18" s="21"/>
      <c r="C18" s="20"/>
      <c r="D18" s="22"/>
      <c r="E18" s="22"/>
      <c r="F18" s="20"/>
      <c r="G18" s="20"/>
      <c r="H18" s="23"/>
      <c r="I18" s="23"/>
      <c r="J18" s="23"/>
      <c r="K18" s="23" t="str">
        <f t="shared" si="0"/>
        <v/>
      </c>
      <c r="L18" s="23"/>
    </row>
    <row r="19" customHeight="1" spans="1:12">
      <c r="A19" s="20"/>
      <c r="B19" s="21"/>
      <c r="C19" s="20"/>
      <c r="D19" s="22"/>
      <c r="E19" s="22"/>
      <c r="F19" s="20"/>
      <c r="G19" s="20"/>
      <c r="H19" s="23"/>
      <c r="I19" s="23"/>
      <c r="J19" s="23"/>
      <c r="K19" s="23" t="str">
        <f t="shared" si="0"/>
        <v/>
      </c>
      <c r="L19" s="23"/>
    </row>
    <row r="20" customHeight="1" spans="1:12">
      <c r="A20" s="20"/>
      <c r="B20" s="21"/>
      <c r="C20" s="20"/>
      <c r="D20" s="22"/>
      <c r="E20" s="22"/>
      <c r="F20" s="20"/>
      <c r="G20" s="20"/>
      <c r="H20" s="23"/>
      <c r="I20" s="23"/>
      <c r="J20" s="23"/>
      <c r="K20" s="23" t="str">
        <f t="shared" si="0"/>
        <v/>
      </c>
      <c r="L20" s="23"/>
    </row>
    <row r="21" customHeight="1" spans="1:12">
      <c r="A21" s="20"/>
      <c r="B21" s="21"/>
      <c r="C21" s="20"/>
      <c r="D21" s="22"/>
      <c r="E21" s="22"/>
      <c r="F21" s="20"/>
      <c r="G21" s="20"/>
      <c r="H21" s="23"/>
      <c r="I21" s="23"/>
      <c r="J21" s="23"/>
      <c r="K21" s="23" t="str">
        <f t="shared" si="0"/>
        <v/>
      </c>
      <c r="L21" s="23"/>
    </row>
    <row r="22" customHeight="1" spans="1:12">
      <c r="A22" s="20"/>
      <c r="B22" s="21"/>
      <c r="C22" s="20"/>
      <c r="D22" s="22"/>
      <c r="E22" s="22"/>
      <c r="F22" s="20"/>
      <c r="G22" s="20"/>
      <c r="H22" s="23"/>
      <c r="I22" s="23"/>
      <c r="J22" s="23"/>
      <c r="K22" s="23" t="str">
        <f t="shared" si="0"/>
        <v/>
      </c>
      <c r="L22" s="23"/>
    </row>
    <row r="23" customHeight="1" spans="1:12">
      <c r="A23" s="20"/>
      <c r="B23" s="21"/>
      <c r="C23" s="20"/>
      <c r="D23" s="22"/>
      <c r="E23" s="22"/>
      <c r="F23" s="20"/>
      <c r="G23" s="20"/>
      <c r="H23" s="23"/>
      <c r="I23" s="23"/>
      <c r="J23" s="23"/>
      <c r="K23" s="23" t="str">
        <f t="shared" si="0"/>
        <v/>
      </c>
      <c r="L23" s="23"/>
    </row>
    <row r="24" customHeight="1" spans="1:12">
      <c r="A24" s="20"/>
      <c r="B24" s="21"/>
      <c r="C24" s="20"/>
      <c r="D24" s="22"/>
      <c r="E24" s="22"/>
      <c r="F24" s="20"/>
      <c r="G24" s="20"/>
      <c r="H24" s="23"/>
      <c r="I24" s="23"/>
      <c r="J24" s="23"/>
      <c r="K24" s="23" t="str">
        <f t="shared" si="0"/>
        <v/>
      </c>
      <c r="L24" s="23"/>
    </row>
    <row r="25" customHeight="1" spans="1:12">
      <c r="A25" s="20"/>
      <c r="B25" s="21"/>
      <c r="C25" s="20"/>
      <c r="D25" s="22"/>
      <c r="E25" s="22"/>
      <c r="F25" s="20"/>
      <c r="G25" s="20"/>
      <c r="H25" s="23"/>
      <c r="I25" s="23"/>
      <c r="J25" s="23"/>
      <c r="K25" s="23" t="str">
        <f t="shared" si="0"/>
        <v/>
      </c>
      <c r="L25" s="23"/>
    </row>
    <row r="26" customHeight="1" spans="1:12">
      <c r="A26" s="25" t="s">
        <v>266</v>
      </c>
      <c r="B26" s="40"/>
      <c r="C26" s="24"/>
      <c r="D26" s="22"/>
      <c r="E26" s="22"/>
      <c r="F26" s="24"/>
      <c r="G26" s="24"/>
      <c r="H26" s="23">
        <f ca="1">SUM(H5:上一行)</f>
        <v>0</v>
      </c>
      <c r="I26" s="23">
        <f ca="1">SUM(I5:上一行)</f>
        <v>0</v>
      </c>
      <c r="J26" s="23">
        <f ca="1">SUM(J5:上一行)</f>
        <v>0</v>
      </c>
      <c r="K26" s="23" t="str">
        <f ca="1" t="shared" si="0"/>
        <v/>
      </c>
      <c r="L26" s="23"/>
    </row>
    <row r="27" customHeight="1" spans="1:9">
      <c r="A27" s="27" t="e">
        <f>#REF!&amp;#REF!</f>
        <v>#REF!</v>
      </c>
      <c r="I27" s="16" t="e">
        <f>"评估人员："&amp;#REF!</f>
        <v>#REF!</v>
      </c>
    </row>
    <row r="28" customHeight="1" spans="1:1">
      <c r="A28" s="30" t="e">
        <f>CONCATENATE(#REF!,#REF!,#REF!,#REF!,#REF!,#REF!,#REF!)</f>
        <v>#REF!</v>
      </c>
    </row>
  </sheetData>
  <mergeCells count="3">
    <mergeCell ref="A1:K1"/>
    <mergeCell ref="A2:K2"/>
    <mergeCell ref="A26:B26"/>
  </mergeCells>
  <dataValidations count="1">
    <dataValidation allowBlank="1" showInputMessage="1" showErrorMessage="1" prompt="①“被投资单位名称”指发行单位全称；&#10;②“债券名称”指该债券的种类名称，如：国库券、电力债券＊＊公司债券；&#10;③“投资日期”指企业购买债券的日期。" sqref="A1:L1"/>
  </dataValidations>
  <printOptions horizontalCentered="1"/>
  <pageMargins left="0.35" right="0.35" top="0.79" bottom="0.79" header="0.94" footer="0.51"/>
  <pageSetup paperSize="9" fitToHeight="0" orientation="landscape" blackAndWhite="1" verticalDpi="600"/>
  <headerFooter alignWithMargins="0">
    <oddHeader>&amp;R&amp;"宋体,常规"表3-2-2
共&amp;N页，第&amp;P页</oddHead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workbookViewId="0">
      <selection activeCell="A1" sqref="A1:R1"/>
    </sheetView>
  </sheetViews>
  <sheetFormatPr defaultColWidth="8.6" defaultRowHeight="15.75" customHeight="1"/>
  <cols>
    <col min="1" max="1" width="5.3" style="11" customWidth="1"/>
    <col min="2" max="2" width="16.6" style="11" customWidth="1"/>
    <col min="3" max="3" width="13.7" style="11" customWidth="1"/>
    <col min="4" max="4" width="7.2" style="11" customWidth="1"/>
    <col min="5" max="5" width="7.3" style="11" customWidth="1"/>
    <col min="6" max="6" width="9.3" style="11"/>
    <col min="7" max="7" width="9.3" style="11" customWidth="1"/>
    <col min="8" max="8" width="15.2" style="11" hidden="1" customWidth="1" outlineLevel="1"/>
    <col min="9" max="9" width="15.2" style="11" customWidth="1" collapsed="1"/>
    <col min="10" max="10" width="12.8" style="11" customWidth="1"/>
    <col min="11" max="11" width="14.8" style="11" customWidth="1"/>
    <col min="12" max="12" width="10.6" style="11" customWidth="1"/>
    <col min="13" max="13" width="7.3" style="11" customWidth="1"/>
    <col min="14" max="32" width="9" style="11"/>
    <col min="33" max="16384" width="8.6" style="11"/>
  </cols>
  <sheetData>
    <row r="1" s="9" customFormat="1" ht="30" customHeight="1" spans="1:13">
      <c r="A1" s="12" t="s">
        <v>271</v>
      </c>
      <c r="B1" s="13"/>
      <c r="C1" s="13"/>
      <c r="D1" s="13"/>
      <c r="E1" s="13"/>
      <c r="F1" s="13"/>
      <c r="G1" s="13"/>
      <c r="H1" s="13"/>
      <c r="I1" s="13"/>
      <c r="J1" s="13"/>
      <c r="K1" s="13"/>
      <c r="L1" s="13"/>
      <c r="M1" s="13"/>
    </row>
    <row r="2" ht="14.25" customHeight="1" spans="1:13">
      <c r="A2" s="14" t="e">
        <f>CONCATENATE(#REF!,#REF!,#REF!,#REF!,#REF!,#REF!,#REF!)</f>
        <v>#REF!</v>
      </c>
      <c r="B2" s="14"/>
      <c r="C2" s="14"/>
      <c r="D2" s="14"/>
      <c r="E2" s="14"/>
      <c r="F2" s="14"/>
      <c r="G2" s="14"/>
      <c r="H2" s="15"/>
      <c r="I2" s="15"/>
      <c r="J2" s="15"/>
      <c r="K2" s="15"/>
      <c r="L2" s="15"/>
      <c r="M2" s="15"/>
    </row>
    <row r="3" customHeight="1" spans="1:13">
      <c r="A3" s="16" t="e">
        <f>#REF!&amp;#REF!</f>
        <v>#REF!</v>
      </c>
      <c r="L3" s="17" t="s">
        <v>168</v>
      </c>
      <c r="M3" s="17" t="s">
        <v>168</v>
      </c>
    </row>
    <row r="4" s="10" customFormat="1" customHeight="1" spans="1:13">
      <c r="A4" s="18" t="s">
        <v>169</v>
      </c>
      <c r="B4" s="18" t="s">
        <v>272</v>
      </c>
      <c r="C4" s="18" t="s">
        <v>273</v>
      </c>
      <c r="D4" s="18" t="s">
        <v>274</v>
      </c>
      <c r="E4" s="18" t="s">
        <v>262</v>
      </c>
      <c r="F4" s="18" t="s">
        <v>275</v>
      </c>
      <c r="G4" s="18" t="s">
        <v>264</v>
      </c>
      <c r="H4" s="19" t="s">
        <v>141</v>
      </c>
      <c r="I4" s="18" t="s">
        <v>142</v>
      </c>
      <c r="J4" s="18" t="s">
        <v>276</v>
      </c>
      <c r="K4" s="18" t="s">
        <v>143</v>
      </c>
      <c r="L4" s="18" t="s">
        <v>171</v>
      </c>
      <c r="M4" s="18" t="s">
        <v>240</v>
      </c>
    </row>
    <row r="5" customHeight="1" spans="1:13">
      <c r="A5" s="20"/>
      <c r="B5" s="21"/>
      <c r="C5" s="20"/>
      <c r="D5" s="22"/>
      <c r="E5" s="22"/>
      <c r="F5" s="20"/>
      <c r="G5" s="20"/>
      <c r="H5" s="23"/>
      <c r="I5" s="23"/>
      <c r="J5" s="23"/>
      <c r="K5" s="23"/>
      <c r="L5" s="23" t="str">
        <f>IF(I5=0,"",(K5-I5)/I5*100)</f>
        <v/>
      </c>
      <c r="M5" s="23"/>
    </row>
    <row r="6" customHeight="1" spans="1:13">
      <c r="A6" s="20"/>
      <c r="B6" s="21"/>
      <c r="C6" s="20"/>
      <c r="D6" s="22"/>
      <c r="E6" s="22"/>
      <c r="F6" s="20"/>
      <c r="G6" s="20"/>
      <c r="H6" s="23"/>
      <c r="I6" s="23"/>
      <c r="J6" s="23"/>
      <c r="K6" s="23"/>
      <c r="L6" s="23" t="str">
        <f t="shared" ref="L6:L26" si="0">IF(I6=0,"",(K6-I6)/I6*100)</f>
        <v/>
      </c>
      <c r="M6" s="23"/>
    </row>
    <row r="7" customHeight="1" spans="1:13">
      <c r="A7" s="20"/>
      <c r="B7" s="21"/>
      <c r="C7" s="20"/>
      <c r="D7" s="22"/>
      <c r="E7" s="22"/>
      <c r="F7" s="20"/>
      <c r="G7" s="20"/>
      <c r="H7" s="23"/>
      <c r="I7" s="23"/>
      <c r="J7" s="23"/>
      <c r="K7" s="23"/>
      <c r="L7" s="23" t="str">
        <f t="shared" si="0"/>
        <v/>
      </c>
      <c r="M7" s="23"/>
    </row>
    <row r="8" customHeight="1" spans="1:13">
      <c r="A8" s="20"/>
      <c r="B8" s="21"/>
      <c r="C8" s="20"/>
      <c r="D8" s="22"/>
      <c r="E8" s="22"/>
      <c r="F8" s="20"/>
      <c r="G8" s="20"/>
      <c r="H8" s="23"/>
      <c r="I8" s="23"/>
      <c r="J8" s="23"/>
      <c r="K8" s="23"/>
      <c r="L8" s="23" t="str">
        <f t="shared" si="0"/>
        <v/>
      </c>
      <c r="M8" s="23"/>
    </row>
    <row r="9" customHeight="1" spans="1:13">
      <c r="A9" s="20"/>
      <c r="B9" s="21"/>
      <c r="C9" s="20"/>
      <c r="D9" s="22"/>
      <c r="E9" s="22"/>
      <c r="F9" s="20"/>
      <c r="G9" s="20"/>
      <c r="H9" s="23"/>
      <c r="I9" s="23"/>
      <c r="J9" s="23"/>
      <c r="K9" s="23"/>
      <c r="L9" s="23" t="str">
        <f t="shared" si="0"/>
        <v/>
      </c>
      <c r="M9" s="23"/>
    </row>
    <row r="10" customHeight="1" spans="1:13">
      <c r="A10" s="20"/>
      <c r="B10" s="21"/>
      <c r="C10" s="20"/>
      <c r="D10" s="22"/>
      <c r="E10" s="22"/>
      <c r="F10" s="20"/>
      <c r="G10" s="20"/>
      <c r="H10" s="23"/>
      <c r="I10" s="23"/>
      <c r="J10" s="23"/>
      <c r="K10" s="23"/>
      <c r="L10" s="23" t="str">
        <f t="shared" si="0"/>
        <v/>
      </c>
      <c r="M10" s="23"/>
    </row>
    <row r="11" customHeight="1" spans="1:13">
      <c r="A11" s="20"/>
      <c r="B11" s="21"/>
      <c r="C11" s="20"/>
      <c r="D11" s="22"/>
      <c r="E11" s="22"/>
      <c r="F11" s="20"/>
      <c r="G11" s="20"/>
      <c r="H11" s="23"/>
      <c r="I11" s="23"/>
      <c r="J11" s="23"/>
      <c r="K11" s="23"/>
      <c r="L11" s="23" t="str">
        <f t="shared" si="0"/>
        <v/>
      </c>
      <c r="M11" s="23"/>
    </row>
    <row r="12" customHeight="1" spans="1:13">
      <c r="A12" s="20"/>
      <c r="B12" s="21"/>
      <c r="C12" s="20"/>
      <c r="D12" s="22"/>
      <c r="E12" s="22"/>
      <c r="F12" s="20"/>
      <c r="G12" s="20"/>
      <c r="H12" s="23"/>
      <c r="I12" s="23"/>
      <c r="J12" s="23"/>
      <c r="K12" s="23"/>
      <c r="L12" s="23" t="str">
        <f t="shared" si="0"/>
        <v/>
      </c>
      <c r="M12" s="23"/>
    </row>
    <row r="13" customHeight="1" spans="1:13">
      <c r="A13" s="20"/>
      <c r="B13" s="21"/>
      <c r="C13" s="20"/>
      <c r="D13" s="22"/>
      <c r="E13" s="22"/>
      <c r="F13" s="20"/>
      <c r="G13" s="20"/>
      <c r="H13" s="23"/>
      <c r="I13" s="23"/>
      <c r="J13" s="23"/>
      <c r="K13" s="23"/>
      <c r="L13" s="23" t="str">
        <f t="shared" si="0"/>
        <v/>
      </c>
      <c r="M13" s="23"/>
    </row>
    <row r="14" customHeight="1" spans="1:13">
      <c r="A14" s="20"/>
      <c r="B14" s="21"/>
      <c r="C14" s="20"/>
      <c r="D14" s="22"/>
      <c r="E14" s="22"/>
      <c r="F14" s="20"/>
      <c r="G14" s="20"/>
      <c r="H14" s="23"/>
      <c r="I14" s="23"/>
      <c r="J14" s="23"/>
      <c r="K14" s="23"/>
      <c r="L14" s="23" t="str">
        <f t="shared" si="0"/>
        <v/>
      </c>
      <c r="M14" s="23"/>
    </row>
    <row r="15" customHeight="1" spans="1:13">
      <c r="A15" s="20"/>
      <c r="B15" s="21"/>
      <c r="C15" s="20"/>
      <c r="D15" s="22"/>
      <c r="E15" s="22"/>
      <c r="F15" s="20"/>
      <c r="G15" s="20"/>
      <c r="H15" s="23"/>
      <c r="I15" s="23"/>
      <c r="J15" s="23"/>
      <c r="K15" s="23"/>
      <c r="L15" s="23" t="str">
        <f t="shared" si="0"/>
        <v/>
      </c>
      <c r="M15" s="23"/>
    </row>
    <row r="16" customHeight="1" spans="1:13">
      <c r="A16" s="20"/>
      <c r="B16" s="21"/>
      <c r="C16" s="20"/>
      <c r="D16" s="22"/>
      <c r="E16" s="22"/>
      <c r="F16" s="20"/>
      <c r="G16" s="20"/>
      <c r="H16" s="23"/>
      <c r="I16" s="23"/>
      <c r="J16" s="23"/>
      <c r="K16" s="23"/>
      <c r="L16" s="23" t="str">
        <f t="shared" si="0"/>
        <v/>
      </c>
      <c r="M16" s="23"/>
    </row>
    <row r="17" customHeight="1" spans="1:13">
      <c r="A17" s="20"/>
      <c r="B17" s="21"/>
      <c r="C17" s="20"/>
      <c r="D17" s="22"/>
      <c r="E17" s="22"/>
      <c r="F17" s="20"/>
      <c r="G17" s="20"/>
      <c r="H17" s="23"/>
      <c r="I17" s="23"/>
      <c r="J17" s="23"/>
      <c r="K17" s="23"/>
      <c r="L17" s="23" t="str">
        <f t="shared" si="0"/>
        <v/>
      </c>
      <c r="M17" s="23"/>
    </row>
    <row r="18" customHeight="1" spans="1:13">
      <c r="A18" s="20"/>
      <c r="B18" s="21"/>
      <c r="C18" s="20"/>
      <c r="D18" s="22"/>
      <c r="E18" s="22"/>
      <c r="F18" s="20"/>
      <c r="G18" s="20"/>
      <c r="H18" s="23"/>
      <c r="I18" s="23"/>
      <c r="J18" s="23"/>
      <c r="K18" s="23"/>
      <c r="L18" s="23" t="str">
        <f t="shared" si="0"/>
        <v/>
      </c>
      <c r="M18" s="23"/>
    </row>
    <row r="19" customHeight="1" spans="1:13">
      <c r="A19" s="20"/>
      <c r="B19" s="21"/>
      <c r="C19" s="20"/>
      <c r="D19" s="22"/>
      <c r="E19" s="22"/>
      <c r="F19" s="20"/>
      <c r="G19" s="20"/>
      <c r="H19" s="23"/>
      <c r="I19" s="23"/>
      <c r="J19" s="23"/>
      <c r="K19" s="23"/>
      <c r="L19" s="23" t="str">
        <f t="shared" si="0"/>
        <v/>
      </c>
      <c r="M19" s="23"/>
    </row>
    <row r="20" customHeight="1" spans="1:13">
      <c r="A20" s="20"/>
      <c r="B20" s="21"/>
      <c r="C20" s="20"/>
      <c r="D20" s="22"/>
      <c r="E20" s="22"/>
      <c r="F20" s="20"/>
      <c r="G20" s="20"/>
      <c r="H20" s="23"/>
      <c r="I20" s="23"/>
      <c r="J20" s="23"/>
      <c r="K20" s="23"/>
      <c r="L20" s="23" t="str">
        <f t="shared" si="0"/>
        <v/>
      </c>
      <c r="M20" s="23"/>
    </row>
    <row r="21" customHeight="1" spans="1:13">
      <c r="A21" s="20"/>
      <c r="B21" s="21"/>
      <c r="C21" s="20"/>
      <c r="D21" s="22"/>
      <c r="E21" s="22"/>
      <c r="F21" s="20"/>
      <c r="G21" s="20"/>
      <c r="H21" s="23"/>
      <c r="I21" s="23"/>
      <c r="J21" s="23"/>
      <c r="K21" s="23"/>
      <c r="L21" s="23" t="str">
        <f t="shared" si="0"/>
        <v/>
      </c>
      <c r="M21" s="23"/>
    </row>
    <row r="22" customHeight="1" spans="1:13">
      <c r="A22" s="20"/>
      <c r="B22" s="21"/>
      <c r="C22" s="20"/>
      <c r="D22" s="22"/>
      <c r="E22" s="22"/>
      <c r="F22" s="20"/>
      <c r="G22" s="20"/>
      <c r="H22" s="23"/>
      <c r="I22" s="23"/>
      <c r="J22" s="23"/>
      <c r="K22" s="23"/>
      <c r="L22" s="23" t="str">
        <f t="shared" si="0"/>
        <v/>
      </c>
      <c r="M22" s="23"/>
    </row>
    <row r="23" customHeight="1" spans="1:13">
      <c r="A23" s="20"/>
      <c r="B23" s="21"/>
      <c r="C23" s="20"/>
      <c r="D23" s="22"/>
      <c r="E23" s="22"/>
      <c r="F23" s="20"/>
      <c r="G23" s="20"/>
      <c r="H23" s="23"/>
      <c r="I23" s="23"/>
      <c r="J23" s="23"/>
      <c r="K23" s="23"/>
      <c r="L23" s="23" t="str">
        <f t="shared" si="0"/>
        <v/>
      </c>
      <c r="M23" s="23"/>
    </row>
    <row r="24" customHeight="1" spans="1:13">
      <c r="A24" s="20"/>
      <c r="B24" s="21"/>
      <c r="C24" s="20"/>
      <c r="D24" s="22"/>
      <c r="E24" s="22"/>
      <c r="F24" s="20"/>
      <c r="G24" s="20"/>
      <c r="H24" s="23"/>
      <c r="I24" s="23"/>
      <c r="J24" s="23"/>
      <c r="K24" s="23"/>
      <c r="L24" s="23" t="str">
        <f t="shared" si="0"/>
        <v/>
      </c>
      <c r="M24" s="23"/>
    </row>
    <row r="25" customHeight="1" spans="1:13">
      <c r="A25" s="20"/>
      <c r="B25" s="21"/>
      <c r="C25" s="20"/>
      <c r="D25" s="22"/>
      <c r="E25" s="22"/>
      <c r="F25" s="20"/>
      <c r="G25" s="20"/>
      <c r="H25" s="23"/>
      <c r="I25" s="23"/>
      <c r="J25" s="23"/>
      <c r="K25" s="23"/>
      <c r="L25" s="23" t="str">
        <f t="shared" si="0"/>
        <v/>
      </c>
      <c r="M25" s="23"/>
    </row>
    <row r="26" customHeight="1" spans="1:13">
      <c r="A26" s="25" t="s">
        <v>266</v>
      </c>
      <c r="B26" s="40"/>
      <c r="C26" s="24"/>
      <c r="D26" s="22"/>
      <c r="E26" s="24"/>
      <c r="F26" s="24"/>
      <c r="G26" s="24"/>
      <c r="H26" s="23">
        <f ca="1">SUM(H5:上一行)</f>
        <v>0</v>
      </c>
      <c r="I26" s="23">
        <f ca="1">SUM(I5:上一行)</f>
        <v>0</v>
      </c>
      <c r="J26" s="23"/>
      <c r="K26" s="23">
        <f ca="1">SUM(K5:上一行)</f>
        <v>0</v>
      </c>
      <c r="L26" s="23" t="str">
        <f ca="1" t="shared" si="0"/>
        <v/>
      </c>
      <c r="M26" s="23"/>
    </row>
    <row r="27" customHeight="1" spans="1:9">
      <c r="A27" s="27" t="e">
        <f>#REF!&amp;#REF!</f>
        <v>#REF!</v>
      </c>
      <c r="I27" s="16" t="e">
        <f>"评估人员："&amp;#REF!</f>
        <v>#REF!</v>
      </c>
    </row>
    <row r="28" customHeight="1" spans="1:1">
      <c r="A28" s="30" t="e">
        <f>CONCATENATE(#REF!,#REF!,#REF!,#REF!,#REF!,#REF!,#REF!)</f>
        <v>#REF!</v>
      </c>
    </row>
  </sheetData>
  <mergeCells count="3">
    <mergeCell ref="A1:L1"/>
    <mergeCell ref="A2:L2"/>
    <mergeCell ref="A26:B26"/>
  </mergeCells>
  <dataValidations count="1">
    <dataValidation allowBlank="1" showInputMessage="1" showErrorMessage="1" prompt="①基金发行单位请填写全称；&#10;②基金名称及代码，如“华夏基金160305”；&#10;③基金类型：请填写”开放式“或”封闭式“。" sqref="A1:M1"/>
  </dataValidations>
  <printOptions horizontalCentered="1"/>
  <pageMargins left="0.35" right="0.35" top="0.79" bottom="0.79" header="0.94" footer="0.51"/>
  <pageSetup paperSize="9" fitToHeight="0" orientation="landscape" blackAndWhite="1" verticalDpi="600"/>
  <headerFooter alignWithMargins="0">
    <oddHeader>&amp;R&amp;"宋体,常规"表3-2-3
共&amp;N页，第&amp;P页</oddHead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R1"/>
    </sheetView>
  </sheetViews>
  <sheetFormatPr defaultColWidth="8.6" defaultRowHeight="15.75" customHeight="1"/>
  <cols>
    <col min="1" max="1" width="5.2" style="11" customWidth="1"/>
    <col min="2" max="2" width="26.3" style="11" customWidth="1"/>
    <col min="3" max="3" width="10" style="11" customWidth="1"/>
    <col min="4" max="5" width="9.6" style="11" customWidth="1"/>
    <col min="6" max="6" width="10.3" style="11" customWidth="1"/>
    <col min="7" max="7" width="14.1" style="359" hidden="1" customWidth="1" outlineLevel="1"/>
    <col min="8" max="8" width="14.1" style="359" customWidth="1" collapsed="1"/>
    <col min="9" max="9" width="14.1" style="359" customWidth="1"/>
    <col min="10" max="10" width="14.6" style="359" customWidth="1"/>
    <col min="11" max="11" width="9.3" style="11" customWidth="1"/>
    <col min="12" max="32" width="9" style="11"/>
    <col min="33" max="16384" width="8.6" style="11"/>
  </cols>
  <sheetData>
    <row r="1" s="9" customFormat="1" ht="30" customHeight="1" spans="1:11">
      <c r="A1" s="12" t="s">
        <v>277</v>
      </c>
      <c r="B1" s="13"/>
      <c r="C1" s="13"/>
      <c r="D1" s="13"/>
      <c r="E1" s="13"/>
      <c r="F1" s="13"/>
      <c r="G1" s="13"/>
      <c r="H1" s="13"/>
      <c r="I1" s="13"/>
      <c r="J1" s="13"/>
      <c r="K1" s="13"/>
    </row>
    <row r="2" ht="14.25" customHeight="1" spans="1:11">
      <c r="A2" s="14" t="e">
        <f>CONCATENATE(#REF!,#REF!,#REF!,#REF!,#REF!,#REF!,#REF!)</f>
        <v>#REF!</v>
      </c>
      <c r="B2" s="14"/>
      <c r="C2" s="14"/>
      <c r="D2" s="14"/>
      <c r="E2" s="14"/>
      <c r="F2" s="14"/>
      <c r="G2" s="14"/>
      <c r="H2" s="14"/>
      <c r="I2" s="15"/>
      <c r="J2" s="15"/>
      <c r="K2" s="15"/>
    </row>
    <row r="3" customHeight="1" spans="1:11">
      <c r="A3" s="16" t="e">
        <f>#REF!&amp;#REF!</f>
        <v>#REF!</v>
      </c>
      <c r="K3" s="17" t="s">
        <v>168</v>
      </c>
    </row>
    <row r="4" s="10" customFormat="1" ht="27.75" customHeight="1" spans="1:11">
      <c r="A4" s="18" t="s">
        <v>169</v>
      </c>
      <c r="B4" s="18" t="s">
        <v>278</v>
      </c>
      <c r="C4" s="18" t="s">
        <v>279</v>
      </c>
      <c r="D4" s="18" t="s">
        <v>280</v>
      </c>
      <c r="E4" s="18" t="s">
        <v>281</v>
      </c>
      <c r="F4" s="18" t="s">
        <v>270</v>
      </c>
      <c r="G4" s="425" t="s">
        <v>141</v>
      </c>
      <c r="H4" s="371" t="s">
        <v>142</v>
      </c>
      <c r="I4" s="371" t="s">
        <v>143</v>
      </c>
      <c r="J4" s="371" t="s">
        <v>171</v>
      </c>
      <c r="K4" s="18" t="s">
        <v>240</v>
      </c>
    </row>
    <row r="5" customHeight="1" spans="1:11">
      <c r="A5" s="20"/>
      <c r="B5" s="21"/>
      <c r="C5" s="21"/>
      <c r="D5" s="22"/>
      <c r="E5" s="22"/>
      <c r="F5" s="24"/>
      <c r="G5" s="23"/>
      <c r="H5" s="23"/>
      <c r="I5" s="23"/>
      <c r="J5" s="23" t="str">
        <f>IF(H5=0,"",(I5-H5)/H5*100)</f>
        <v/>
      </c>
      <c r="K5" s="24"/>
    </row>
    <row r="6" customHeight="1" spans="1:11">
      <c r="A6" s="20"/>
      <c r="B6" s="21"/>
      <c r="C6" s="21"/>
      <c r="D6" s="22"/>
      <c r="E6" s="22"/>
      <c r="F6" s="24"/>
      <c r="G6" s="23"/>
      <c r="H6" s="23"/>
      <c r="I6" s="23"/>
      <c r="J6" s="23" t="str">
        <f t="shared" ref="J6:J27" si="0">IF(H6=0,"",(I6-H6)/H6*100)</f>
        <v/>
      </c>
      <c r="K6" s="24"/>
    </row>
    <row r="7" customHeight="1" spans="1:11">
      <c r="A7" s="20"/>
      <c r="B7" s="21"/>
      <c r="C7" s="21"/>
      <c r="D7" s="22"/>
      <c r="E7" s="22"/>
      <c r="F7" s="24"/>
      <c r="G7" s="23"/>
      <c r="H7" s="23"/>
      <c r="I7" s="23"/>
      <c r="J7" s="23" t="str">
        <f t="shared" si="0"/>
        <v/>
      </c>
      <c r="K7" s="24"/>
    </row>
    <row r="8" customHeight="1" spans="1:11">
      <c r="A8" s="20"/>
      <c r="B8" s="21"/>
      <c r="C8" s="21"/>
      <c r="D8" s="22"/>
      <c r="E8" s="22"/>
      <c r="F8" s="24"/>
      <c r="G8" s="23"/>
      <c r="H8" s="23"/>
      <c r="I8" s="23"/>
      <c r="J8" s="23" t="str">
        <f t="shared" si="0"/>
        <v/>
      </c>
      <c r="K8" s="24"/>
    </row>
    <row r="9" customHeight="1" spans="1:11">
      <c r="A9" s="20"/>
      <c r="B9" s="21"/>
      <c r="C9" s="21"/>
      <c r="D9" s="22"/>
      <c r="E9" s="22"/>
      <c r="F9" s="24"/>
      <c r="G9" s="23"/>
      <c r="H9" s="23"/>
      <c r="I9" s="23"/>
      <c r="J9" s="23" t="str">
        <f t="shared" si="0"/>
        <v/>
      </c>
      <c r="K9" s="24"/>
    </row>
    <row r="10" customHeight="1" spans="1:11">
      <c r="A10" s="20"/>
      <c r="B10" s="21"/>
      <c r="C10" s="21"/>
      <c r="D10" s="22"/>
      <c r="E10" s="22"/>
      <c r="F10" s="24"/>
      <c r="G10" s="23"/>
      <c r="H10" s="23"/>
      <c r="I10" s="23"/>
      <c r="J10" s="23" t="str">
        <f t="shared" si="0"/>
        <v/>
      </c>
      <c r="K10" s="24"/>
    </row>
    <row r="11" customHeight="1" spans="1:11">
      <c r="A11" s="20"/>
      <c r="B11" s="21"/>
      <c r="C11" s="21"/>
      <c r="D11" s="22"/>
      <c r="E11" s="22"/>
      <c r="F11" s="24"/>
      <c r="G11" s="23"/>
      <c r="H11" s="23"/>
      <c r="I11" s="23"/>
      <c r="J11" s="23" t="str">
        <f t="shared" si="0"/>
        <v/>
      </c>
      <c r="K11" s="24"/>
    </row>
    <row r="12" customHeight="1" spans="1:11">
      <c r="A12" s="20"/>
      <c r="B12" s="21"/>
      <c r="C12" s="21"/>
      <c r="D12" s="22"/>
      <c r="E12" s="22"/>
      <c r="F12" s="24"/>
      <c r="G12" s="23"/>
      <c r="H12" s="23"/>
      <c r="I12" s="23"/>
      <c r="J12" s="23" t="str">
        <f t="shared" si="0"/>
        <v/>
      </c>
      <c r="K12" s="24"/>
    </row>
    <row r="13" customHeight="1" spans="1:11">
      <c r="A13" s="20"/>
      <c r="B13" s="21"/>
      <c r="C13" s="21"/>
      <c r="D13" s="22"/>
      <c r="E13" s="22"/>
      <c r="F13" s="24"/>
      <c r="G13" s="23"/>
      <c r="H13" s="23"/>
      <c r="I13" s="23"/>
      <c r="J13" s="23" t="str">
        <f t="shared" si="0"/>
        <v/>
      </c>
      <c r="K13" s="24"/>
    </row>
    <row r="14" customHeight="1" spans="1:11">
      <c r="A14" s="20"/>
      <c r="B14" s="21"/>
      <c r="C14" s="21"/>
      <c r="D14" s="22"/>
      <c r="E14" s="22"/>
      <c r="F14" s="24"/>
      <c r="G14" s="23"/>
      <c r="H14" s="23"/>
      <c r="I14" s="23"/>
      <c r="J14" s="23" t="str">
        <f t="shared" si="0"/>
        <v/>
      </c>
      <c r="K14" s="24"/>
    </row>
    <row r="15" customHeight="1" spans="1:11">
      <c r="A15" s="20"/>
      <c r="B15" s="21"/>
      <c r="C15" s="21"/>
      <c r="D15" s="22"/>
      <c r="E15" s="22"/>
      <c r="F15" s="24"/>
      <c r="G15" s="23"/>
      <c r="H15" s="23"/>
      <c r="I15" s="23"/>
      <c r="J15" s="23" t="str">
        <f t="shared" si="0"/>
        <v/>
      </c>
      <c r="K15" s="24"/>
    </row>
    <row r="16" customHeight="1" spans="1:11">
      <c r="A16" s="20"/>
      <c r="B16" s="21"/>
      <c r="C16" s="21"/>
      <c r="D16" s="22"/>
      <c r="E16" s="22"/>
      <c r="F16" s="24"/>
      <c r="G16" s="23"/>
      <c r="H16" s="23"/>
      <c r="I16" s="23"/>
      <c r="J16" s="23" t="str">
        <f t="shared" si="0"/>
        <v/>
      </c>
      <c r="K16" s="24"/>
    </row>
    <row r="17" customHeight="1" spans="1:11">
      <c r="A17" s="20"/>
      <c r="B17" s="21"/>
      <c r="C17" s="21"/>
      <c r="D17" s="22"/>
      <c r="E17" s="22"/>
      <c r="F17" s="24"/>
      <c r="G17" s="23"/>
      <c r="H17" s="23"/>
      <c r="I17" s="23"/>
      <c r="J17" s="23" t="str">
        <f t="shared" si="0"/>
        <v/>
      </c>
      <c r="K17" s="24"/>
    </row>
    <row r="18" customHeight="1" spans="1:11">
      <c r="A18" s="20"/>
      <c r="B18" s="21"/>
      <c r="C18" s="21"/>
      <c r="D18" s="22"/>
      <c r="E18" s="22"/>
      <c r="F18" s="24"/>
      <c r="G18" s="23"/>
      <c r="H18" s="23"/>
      <c r="I18" s="23"/>
      <c r="J18" s="23" t="str">
        <f t="shared" si="0"/>
        <v/>
      </c>
      <c r="K18" s="24"/>
    </row>
    <row r="19" customHeight="1" spans="1:11">
      <c r="A19" s="20"/>
      <c r="B19" s="21"/>
      <c r="C19" s="21"/>
      <c r="D19" s="22"/>
      <c r="E19" s="22"/>
      <c r="F19" s="24"/>
      <c r="G19" s="23"/>
      <c r="H19" s="23"/>
      <c r="I19" s="23"/>
      <c r="J19" s="23" t="str">
        <f t="shared" si="0"/>
        <v/>
      </c>
      <c r="K19" s="24"/>
    </row>
    <row r="20" customHeight="1" spans="1:11">
      <c r="A20" s="20"/>
      <c r="B20" s="21"/>
      <c r="C20" s="21"/>
      <c r="D20" s="22"/>
      <c r="E20" s="22"/>
      <c r="F20" s="24"/>
      <c r="G20" s="23"/>
      <c r="H20" s="23"/>
      <c r="I20" s="23"/>
      <c r="J20" s="23" t="str">
        <f t="shared" si="0"/>
        <v/>
      </c>
      <c r="K20" s="24"/>
    </row>
    <row r="21" customHeight="1" spans="1:11">
      <c r="A21" s="20"/>
      <c r="B21" s="21"/>
      <c r="C21" s="21"/>
      <c r="D21" s="22"/>
      <c r="E21" s="22"/>
      <c r="F21" s="24"/>
      <c r="G21" s="23"/>
      <c r="H21" s="23"/>
      <c r="I21" s="23"/>
      <c r="J21" s="23" t="str">
        <f t="shared" si="0"/>
        <v/>
      </c>
      <c r="K21" s="24"/>
    </row>
    <row r="22" customHeight="1" spans="1:11">
      <c r="A22" s="20"/>
      <c r="B22" s="21"/>
      <c r="C22" s="21"/>
      <c r="D22" s="22"/>
      <c r="E22" s="22"/>
      <c r="F22" s="24"/>
      <c r="G22" s="23"/>
      <c r="H22" s="23"/>
      <c r="I22" s="23"/>
      <c r="J22" s="23" t="str">
        <f t="shared" si="0"/>
        <v/>
      </c>
      <c r="K22" s="24"/>
    </row>
    <row r="23" customHeight="1" spans="1:11">
      <c r="A23" s="20"/>
      <c r="B23" s="21"/>
      <c r="C23" s="21"/>
      <c r="D23" s="22"/>
      <c r="E23" s="22"/>
      <c r="F23" s="24"/>
      <c r="G23" s="23"/>
      <c r="H23" s="23"/>
      <c r="I23" s="23"/>
      <c r="J23" s="23" t="str">
        <f t="shared" si="0"/>
        <v/>
      </c>
      <c r="K23" s="24"/>
    </row>
    <row r="24" customHeight="1" spans="1:11">
      <c r="A24" s="20"/>
      <c r="B24" s="21"/>
      <c r="C24" s="21"/>
      <c r="D24" s="22"/>
      <c r="E24" s="22"/>
      <c r="F24" s="24"/>
      <c r="G24" s="23"/>
      <c r="H24" s="23"/>
      <c r="I24" s="23"/>
      <c r="J24" s="23" t="str">
        <f t="shared" si="0"/>
        <v/>
      </c>
      <c r="K24" s="24"/>
    </row>
    <row r="25" customHeight="1" spans="1:11">
      <c r="A25" s="20"/>
      <c r="B25" s="21"/>
      <c r="C25" s="21"/>
      <c r="D25" s="22"/>
      <c r="E25" s="22"/>
      <c r="F25" s="24"/>
      <c r="G25" s="23"/>
      <c r="H25" s="23"/>
      <c r="I25" s="23"/>
      <c r="J25" s="23" t="str">
        <f t="shared" si="0"/>
        <v/>
      </c>
      <c r="K25" s="24"/>
    </row>
    <row r="26" customHeight="1" spans="1:11">
      <c r="A26" s="20"/>
      <c r="B26" s="21"/>
      <c r="C26" s="21"/>
      <c r="D26" s="22"/>
      <c r="E26" s="22"/>
      <c r="F26" s="24"/>
      <c r="G26" s="23"/>
      <c r="H26" s="23"/>
      <c r="I26" s="23"/>
      <c r="J26" s="23" t="str">
        <f t="shared" si="0"/>
        <v/>
      </c>
      <c r="K26" s="24"/>
    </row>
    <row r="27" customHeight="1" spans="1:11">
      <c r="A27" s="25" t="s">
        <v>282</v>
      </c>
      <c r="B27" s="40"/>
      <c r="C27" s="40"/>
      <c r="D27" s="22"/>
      <c r="E27" s="22"/>
      <c r="F27" s="24"/>
      <c r="G27" s="23">
        <f ca="1">SUM(G5:上一行)</f>
        <v>0</v>
      </c>
      <c r="H27" s="23">
        <f ca="1">SUM(H5:上一行)</f>
        <v>0</v>
      </c>
      <c r="I27" s="23">
        <f ca="1">SUM(I5:上一行)</f>
        <v>0</v>
      </c>
      <c r="J27" s="23" t="str">
        <f ca="1" t="shared" si="0"/>
        <v/>
      </c>
      <c r="K27" s="24"/>
    </row>
    <row r="28" customHeight="1" spans="1:8">
      <c r="A28" s="27" t="e">
        <f>#REF!&amp;#REF!</f>
        <v>#REF!</v>
      </c>
      <c r="H28" s="16" t="e">
        <f>"评估人员："&amp;#REF!</f>
        <v>#REF!</v>
      </c>
    </row>
    <row r="29" customHeight="1" spans="1:1">
      <c r="A29" s="30" t="e">
        <f>CONCATENATE(#REF!,#REF!,#REF!,#REF!,#REF!,#REF!,#REF!)</f>
        <v>#REF!</v>
      </c>
    </row>
  </sheetData>
  <mergeCells count="3">
    <mergeCell ref="A1:K1"/>
    <mergeCell ref="A2:K2"/>
    <mergeCell ref="A27:B27"/>
  </mergeCells>
  <dataValidations count="1">
    <dataValidation allowBlank="1" showInputMessage="1" showErrorMessage="1" prompt="填表说明：&#10;①“户名”指债务人的户名全称；②“出票日期”指签发该票据的日期。&#10;注意事项：&#10;①对于逾期未收回的应收票据，请在“备注”栏中标明未收回的原因；②“涉及法律诉讼”的款项、欠款单位为关联方或内部往来的款项、用于抵押的应收票据等应分别在“备注”栏中予以说明。" sqref="A1:K1"/>
  </dataValidations>
  <printOptions horizontalCentered="1"/>
  <pageMargins left="0.35" right="0.35" top="0.79" bottom="0.79" header="0.94" footer="0.51"/>
  <pageSetup paperSize="9" fitToHeight="0" orientation="landscape" blackAndWhite="1" verticalDpi="600"/>
  <headerFooter alignWithMargins="0">
    <oddHeader>&amp;R&amp;"宋体,常规"表3-3
共&amp;N页，第&amp;P页</oddHead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5"/>
  <sheetViews>
    <sheetView workbookViewId="0">
      <selection activeCell="A1" sqref="A1:Z1"/>
    </sheetView>
  </sheetViews>
  <sheetFormatPr defaultColWidth="8.6" defaultRowHeight="15.75" customHeight="1"/>
  <cols>
    <col min="1" max="1" width="4.1" style="11" customWidth="1"/>
    <col min="2" max="2" width="22.2" style="11" customWidth="1"/>
    <col min="3" max="3" width="9.5" style="11" customWidth="1" outlineLevel="1"/>
    <col min="4" max="4" width="11.1" style="11" customWidth="1"/>
    <col min="5" max="5" width="9.5" style="11" customWidth="1"/>
    <col min="6" max="6" width="8" style="11" hidden="1" customWidth="1" outlineLevel="1"/>
    <col min="7" max="10" width="9.2" style="359" hidden="1" customWidth="1" outlineLevel="1"/>
    <col min="11" max="11" width="11.3" style="359" hidden="1" customWidth="1" outlineLevel="1"/>
    <col min="12" max="14" width="10" style="359" hidden="1" customWidth="1" outlineLevel="1"/>
    <col min="15" max="15" width="8" style="11" customWidth="1" collapsed="1"/>
    <col min="16" max="19" width="9.2" style="359" hidden="1" customWidth="1" outlineLevel="1"/>
    <col min="20" max="20" width="16.8" style="359" customWidth="1" collapsed="1"/>
    <col min="21" max="23" width="10" style="359" hidden="1" customWidth="1" outlineLevel="1"/>
    <col min="24" max="24" width="17.3" style="11" customWidth="1" collapsed="1"/>
    <col min="25" max="25" width="7.5" style="11" customWidth="1"/>
    <col min="26" max="26" width="15.3" style="11" customWidth="1"/>
    <col min="27" max="32" width="9" style="11"/>
    <col min="33" max="16384" width="8.6" style="11"/>
  </cols>
  <sheetData>
    <row r="1" s="9" customFormat="1" ht="30" customHeight="1" spans="1:26">
      <c r="A1" s="12" t="s">
        <v>283</v>
      </c>
      <c r="B1" s="13"/>
      <c r="C1" s="13"/>
      <c r="D1" s="13"/>
      <c r="E1" s="13"/>
      <c r="F1" s="13"/>
      <c r="G1" s="13"/>
      <c r="H1" s="13"/>
      <c r="I1" s="13"/>
      <c r="J1" s="13"/>
      <c r="K1" s="13"/>
      <c r="L1" s="13"/>
      <c r="M1" s="13"/>
      <c r="N1" s="13"/>
      <c r="O1" s="13"/>
      <c r="P1" s="13"/>
      <c r="Q1" s="13"/>
      <c r="R1" s="13"/>
      <c r="S1" s="13"/>
      <c r="T1" s="13"/>
      <c r="U1" s="13"/>
      <c r="V1" s="13"/>
      <c r="W1" s="13"/>
      <c r="X1" s="13"/>
      <c r="Y1" s="13"/>
      <c r="Z1" s="13"/>
    </row>
    <row r="2" ht="14.25" customHeight="1" spans="1:26">
      <c r="A2" s="14" t="e">
        <f>CONCATENATE(#REF!,#REF!,#REF!,#REF!,#REF!,#REF!,#REF!)</f>
        <v>#REF!</v>
      </c>
      <c r="B2" s="14"/>
      <c r="C2" s="14"/>
      <c r="D2" s="14"/>
      <c r="E2" s="14"/>
      <c r="F2" s="14"/>
      <c r="G2" s="14"/>
      <c r="H2" s="14"/>
      <c r="I2" s="15"/>
      <c r="J2" s="15"/>
      <c r="K2" s="15"/>
      <c r="L2" s="15"/>
      <c r="M2" s="15"/>
      <c r="N2" s="15"/>
      <c r="O2" s="15"/>
      <c r="P2" s="15"/>
      <c r="Q2" s="15"/>
      <c r="R2" s="15"/>
      <c r="S2" s="15"/>
      <c r="T2" s="15"/>
      <c r="U2" s="15"/>
      <c r="V2" s="15"/>
      <c r="W2" s="15"/>
      <c r="X2" s="15"/>
      <c r="Y2" s="15"/>
      <c r="Z2" s="15"/>
    </row>
    <row r="3" customHeight="1" spans="1:26">
      <c r="A3" s="16" t="e">
        <f>#REF!&amp;#REF!</f>
        <v>#REF!</v>
      </c>
      <c r="G3" s="11"/>
      <c r="H3" s="11"/>
      <c r="I3" s="11"/>
      <c r="J3" s="11"/>
      <c r="K3" s="11"/>
      <c r="L3" s="11"/>
      <c r="M3" s="11"/>
      <c r="N3" s="11"/>
      <c r="P3" s="11"/>
      <c r="Q3" s="11"/>
      <c r="R3" s="11"/>
      <c r="S3" s="11"/>
      <c r="T3" s="11"/>
      <c r="U3" s="11"/>
      <c r="V3" s="11"/>
      <c r="W3" s="11"/>
      <c r="Z3" s="17" t="s">
        <v>168</v>
      </c>
    </row>
    <row r="4" customHeight="1" spans="1:26">
      <c r="A4" s="92" t="s">
        <v>169</v>
      </c>
      <c r="B4" s="92" t="s">
        <v>284</v>
      </c>
      <c r="C4" s="63" t="s">
        <v>285</v>
      </c>
      <c r="D4" s="92" t="s">
        <v>279</v>
      </c>
      <c r="E4" s="63" t="s">
        <v>286</v>
      </c>
      <c r="F4" s="380" t="s">
        <v>141</v>
      </c>
      <c r="G4" s="393"/>
      <c r="H4" s="393"/>
      <c r="I4" s="393"/>
      <c r="J4" s="393"/>
      <c r="K4" s="393"/>
      <c r="L4" s="393"/>
      <c r="M4" s="393"/>
      <c r="N4" s="400"/>
      <c r="O4" s="92" t="s">
        <v>287</v>
      </c>
      <c r="P4" s="34" t="s">
        <v>288</v>
      </c>
      <c r="Q4" s="37"/>
      <c r="R4" s="37"/>
      <c r="S4" s="37"/>
      <c r="T4" s="92" t="s">
        <v>289</v>
      </c>
      <c r="U4" s="37" t="s">
        <v>290</v>
      </c>
      <c r="V4" s="37"/>
      <c r="W4" s="38"/>
      <c r="X4" s="92" t="s">
        <v>143</v>
      </c>
      <c r="Y4" s="92" t="s">
        <v>171</v>
      </c>
      <c r="Z4" s="92" t="s">
        <v>240</v>
      </c>
    </row>
    <row r="5" s="10" customFormat="1" ht="13.5" customHeight="1" spans="1:26">
      <c r="A5" s="412"/>
      <c r="B5" s="412"/>
      <c r="C5" s="394"/>
      <c r="D5" s="412"/>
      <c r="E5" s="394"/>
      <c r="F5" s="33" t="s">
        <v>287</v>
      </c>
      <c r="G5" s="380" t="s">
        <v>288</v>
      </c>
      <c r="H5" s="381"/>
      <c r="I5" s="381"/>
      <c r="J5" s="381"/>
      <c r="K5" s="415" t="s">
        <v>289</v>
      </c>
      <c r="L5" s="380" t="s">
        <v>290</v>
      </c>
      <c r="M5" s="381"/>
      <c r="N5" s="382"/>
      <c r="O5" s="412"/>
      <c r="P5" s="416"/>
      <c r="Q5" s="421"/>
      <c r="R5" s="421"/>
      <c r="S5" s="421"/>
      <c r="T5" s="412"/>
      <c r="U5" s="421"/>
      <c r="V5" s="421"/>
      <c r="W5" s="422"/>
      <c r="X5" s="412"/>
      <c r="Y5" s="412"/>
      <c r="Z5" s="412"/>
    </row>
    <row r="6" ht="13.5" customHeight="1" spans="1:26">
      <c r="A6" s="94"/>
      <c r="B6" s="94"/>
      <c r="C6" s="64"/>
      <c r="D6" s="94"/>
      <c r="E6" s="64"/>
      <c r="F6" s="413"/>
      <c r="G6" s="414" t="s">
        <v>291</v>
      </c>
      <c r="H6" s="397" t="s">
        <v>292</v>
      </c>
      <c r="I6" s="414" t="s">
        <v>293</v>
      </c>
      <c r="J6" s="417" t="s">
        <v>294</v>
      </c>
      <c r="K6" s="418"/>
      <c r="L6" s="419" t="s">
        <v>295</v>
      </c>
      <c r="M6" s="419" t="s">
        <v>296</v>
      </c>
      <c r="N6" s="419" t="s">
        <v>214</v>
      </c>
      <c r="O6" s="94"/>
      <c r="P6" s="420" t="s">
        <v>297</v>
      </c>
      <c r="Q6" s="407" t="s">
        <v>298</v>
      </c>
      <c r="R6" s="420" t="s">
        <v>299</v>
      </c>
      <c r="S6" s="423" t="s">
        <v>300</v>
      </c>
      <c r="T6" s="94"/>
      <c r="U6" s="424" t="s">
        <v>295</v>
      </c>
      <c r="V6" s="251" t="s">
        <v>296</v>
      </c>
      <c r="W6" s="251" t="s">
        <v>214</v>
      </c>
      <c r="X6" s="94"/>
      <c r="Y6" s="94"/>
      <c r="Z6" s="94"/>
    </row>
    <row r="7" customHeight="1" spans="1:26">
      <c r="A7" s="20"/>
      <c r="B7" s="21"/>
      <c r="C7" s="21"/>
      <c r="D7" s="20"/>
      <c r="E7" s="22"/>
      <c r="F7" s="20"/>
      <c r="G7" s="398"/>
      <c r="H7" s="398"/>
      <c r="I7" s="398"/>
      <c r="J7" s="398"/>
      <c r="K7" s="23">
        <f t="shared" ref="K7:K25" si="0">SUM(G7:J7)</f>
        <v>0</v>
      </c>
      <c r="L7" s="23"/>
      <c r="M7" s="23"/>
      <c r="N7" s="23">
        <f>L7+M7</f>
        <v>0</v>
      </c>
      <c r="O7" s="20"/>
      <c r="P7" s="398"/>
      <c r="Q7" s="398"/>
      <c r="R7" s="398"/>
      <c r="S7" s="398"/>
      <c r="T7" s="23">
        <f t="shared" ref="T7:T25" si="1">SUM(P7:S7)</f>
        <v>0</v>
      </c>
      <c r="U7" s="23"/>
      <c r="V7" s="23"/>
      <c r="W7" s="23">
        <f>U7+V7</f>
        <v>0</v>
      </c>
      <c r="X7" s="23"/>
      <c r="Y7" s="23" t="str">
        <f>IF(T7=0,"",(X7-T7)/T7*100)</f>
        <v/>
      </c>
      <c r="Z7" s="24"/>
    </row>
    <row r="8" customHeight="1" spans="1:26">
      <c r="A8" s="20"/>
      <c r="B8" s="21"/>
      <c r="C8" s="21"/>
      <c r="D8" s="20"/>
      <c r="E8" s="22"/>
      <c r="F8" s="20"/>
      <c r="G8" s="398"/>
      <c r="H8" s="398"/>
      <c r="I8" s="398"/>
      <c r="J8" s="398"/>
      <c r="K8" s="23">
        <f t="shared" si="0"/>
        <v>0</v>
      </c>
      <c r="L8" s="23"/>
      <c r="M8" s="23"/>
      <c r="N8" s="23">
        <f t="shared" ref="N8:N25" si="2">L8+M8</f>
        <v>0</v>
      </c>
      <c r="O8" s="20"/>
      <c r="P8" s="398"/>
      <c r="Q8" s="398"/>
      <c r="R8" s="398"/>
      <c r="S8" s="398"/>
      <c r="T8" s="23">
        <f t="shared" si="1"/>
        <v>0</v>
      </c>
      <c r="U8" s="23"/>
      <c r="V8" s="23"/>
      <c r="W8" s="23">
        <f t="shared" ref="W8:W25" si="3">U8+V8</f>
        <v>0</v>
      </c>
      <c r="X8" s="23"/>
      <c r="Y8" s="23" t="str">
        <f t="shared" ref="Y8:Y28" si="4">IF(T8=0,"",(X8-T8)/T8*100)</f>
        <v/>
      </c>
      <c r="Z8" s="24"/>
    </row>
    <row r="9" customHeight="1" spans="1:26">
      <c r="A9" s="20"/>
      <c r="B9" s="21"/>
      <c r="C9" s="21"/>
      <c r="D9" s="20"/>
      <c r="E9" s="22"/>
      <c r="F9" s="20"/>
      <c r="G9" s="398"/>
      <c r="H9" s="398"/>
      <c r="I9" s="398"/>
      <c r="J9" s="398"/>
      <c r="K9" s="23">
        <f t="shared" si="0"/>
        <v>0</v>
      </c>
      <c r="L9" s="23"/>
      <c r="M9" s="23"/>
      <c r="N9" s="23">
        <f t="shared" si="2"/>
        <v>0</v>
      </c>
      <c r="O9" s="20"/>
      <c r="P9" s="398"/>
      <c r="Q9" s="398"/>
      <c r="R9" s="398"/>
      <c r="S9" s="398"/>
      <c r="T9" s="23">
        <f t="shared" si="1"/>
        <v>0</v>
      </c>
      <c r="U9" s="23"/>
      <c r="V9" s="23"/>
      <c r="W9" s="23">
        <f t="shared" si="3"/>
        <v>0</v>
      </c>
      <c r="X9" s="23"/>
      <c r="Y9" s="23" t="str">
        <f t="shared" si="4"/>
        <v/>
      </c>
      <c r="Z9" s="24"/>
    </row>
    <row r="10" customHeight="1" spans="1:26">
      <c r="A10" s="20"/>
      <c r="B10" s="21"/>
      <c r="C10" s="21"/>
      <c r="D10" s="20"/>
      <c r="E10" s="22"/>
      <c r="F10" s="20"/>
      <c r="G10" s="398"/>
      <c r="H10" s="398"/>
      <c r="I10" s="398"/>
      <c r="J10" s="398"/>
      <c r="K10" s="23">
        <f t="shared" si="0"/>
        <v>0</v>
      </c>
      <c r="L10" s="23"/>
      <c r="M10" s="23"/>
      <c r="N10" s="23">
        <f t="shared" si="2"/>
        <v>0</v>
      </c>
      <c r="O10" s="20"/>
      <c r="P10" s="398"/>
      <c r="Q10" s="398"/>
      <c r="R10" s="398"/>
      <c r="S10" s="398"/>
      <c r="T10" s="23">
        <f t="shared" si="1"/>
        <v>0</v>
      </c>
      <c r="U10" s="23"/>
      <c r="V10" s="23"/>
      <c r="W10" s="23">
        <f t="shared" si="3"/>
        <v>0</v>
      </c>
      <c r="X10" s="23"/>
      <c r="Y10" s="23" t="str">
        <f t="shared" si="4"/>
        <v/>
      </c>
      <c r="Z10" s="24"/>
    </row>
    <row r="11" customHeight="1" spans="1:26">
      <c r="A11" s="20"/>
      <c r="B11" s="21"/>
      <c r="C11" s="21"/>
      <c r="D11" s="20"/>
      <c r="E11" s="22"/>
      <c r="F11" s="20"/>
      <c r="G11" s="398"/>
      <c r="H11" s="398"/>
      <c r="I11" s="398"/>
      <c r="J11" s="398"/>
      <c r="K11" s="23">
        <f t="shared" si="0"/>
        <v>0</v>
      </c>
      <c r="L11" s="23"/>
      <c r="M11" s="23"/>
      <c r="N11" s="23">
        <f t="shared" si="2"/>
        <v>0</v>
      </c>
      <c r="O11" s="20"/>
      <c r="P11" s="398"/>
      <c r="Q11" s="398"/>
      <c r="R11" s="398"/>
      <c r="S11" s="398"/>
      <c r="T11" s="23">
        <f t="shared" si="1"/>
        <v>0</v>
      </c>
      <c r="U11" s="23"/>
      <c r="V11" s="23"/>
      <c r="W11" s="23">
        <f t="shared" si="3"/>
        <v>0</v>
      </c>
      <c r="X11" s="23"/>
      <c r="Y11" s="23" t="str">
        <f t="shared" si="4"/>
        <v/>
      </c>
      <c r="Z11" s="24"/>
    </row>
    <row r="12" customHeight="1" spans="1:26">
      <c r="A12" s="20"/>
      <c r="B12" s="21"/>
      <c r="C12" s="21"/>
      <c r="D12" s="20"/>
      <c r="E12" s="22"/>
      <c r="F12" s="20"/>
      <c r="G12" s="398"/>
      <c r="H12" s="398"/>
      <c r="I12" s="398"/>
      <c r="J12" s="398"/>
      <c r="K12" s="23">
        <f t="shared" si="0"/>
        <v>0</v>
      </c>
      <c r="L12" s="23"/>
      <c r="M12" s="23"/>
      <c r="N12" s="23">
        <f t="shared" si="2"/>
        <v>0</v>
      </c>
      <c r="O12" s="20"/>
      <c r="P12" s="398"/>
      <c r="Q12" s="398"/>
      <c r="R12" s="398"/>
      <c r="S12" s="398"/>
      <c r="T12" s="23">
        <f t="shared" si="1"/>
        <v>0</v>
      </c>
      <c r="U12" s="23"/>
      <c r="V12" s="23"/>
      <c r="W12" s="23">
        <f t="shared" si="3"/>
        <v>0</v>
      </c>
      <c r="X12" s="23"/>
      <c r="Y12" s="23" t="str">
        <f t="shared" si="4"/>
        <v/>
      </c>
      <c r="Z12" s="24"/>
    </row>
    <row r="13" customHeight="1" spans="1:26">
      <c r="A13" s="20"/>
      <c r="B13" s="21"/>
      <c r="C13" s="21"/>
      <c r="D13" s="20"/>
      <c r="E13" s="22"/>
      <c r="F13" s="20"/>
      <c r="G13" s="398"/>
      <c r="H13" s="398"/>
      <c r="I13" s="398"/>
      <c r="J13" s="398"/>
      <c r="K13" s="23">
        <f t="shared" si="0"/>
        <v>0</v>
      </c>
      <c r="L13" s="23"/>
      <c r="M13" s="23"/>
      <c r="N13" s="23">
        <f t="shared" si="2"/>
        <v>0</v>
      </c>
      <c r="O13" s="20"/>
      <c r="P13" s="398"/>
      <c r="Q13" s="398"/>
      <c r="R13" s="398"/>
      <c r="S13" s="398"/>
      <c r="T13" s="23">
        <f t="shared" si="1"/>
        <v>0</v>
      </c>
      <c r="U13" s="23"/>
      <c r="V13" s="23"/>
      <c r="W13" s="23">
        <f t="shared" si="3"/>
        <v>0</v>
      </c>
      <c r="X13" s="23"/>
      <c r="Y13" s="23" t="str">
        <f t="shared" si="4"/>
        <v/>
      </c>
      <c r="Z13" s="24"/>
    </row>
    <row r="14" customHeight="1" spans="1:26">
      <c r="A14" s="20"/>
      <c r="B14" s="21"/>
      <c r="C14" s="21"/>
      <c r="D14" s="20"/>
      <c r="E14" s="22"/>
      <c r="F14" s="20"/>
      <c r="G14" s="398"/>
      <c r="H14" s="398"/>
      <c r="I14" s="398"/>
      <c r="J14" s="398"/>
      <c r="K14" s="23">
        <f t="shared" si="0"/>
        <v>0</v>
      </c>
      <c r="L14" s="23"/>
      <c r="M14" s="23"/>
      <c r="N14" s="23">
        <f t="shared" si="2"/>
        <v>0</v>
      </c>
      <c r="O14" s="20"/>
      <c r="P14" s="398"/>
      <c r="Q14" s="398"/>
      <c r="R14" s="398"/>
      <c r="S14" s="398"/>
      <c r="T14" s="23">
        <f t="shared" si="1"/>
        <v>0</v>
      </c>
      <c r="U14" s="23"/>
      <c r="V14" s="23"/>
      <c r="W14" s="23">
        <f t="shared" si="3"/>
        <v>0</v>
      </c>
      <c r="X14" s="23"/>
      <c r="Y14" s="23" t="str">
        <f t="shared" si="4"/>
        <v/>
      </c>
      <c r="Z14" s="24"/>
    </row>
    <row r="15" customHeight="1" spans="1:26">
      <c r="A15" s="20"/>
      <c r="B15" s="21"/>
      <c r="C15" s="21"/>
      <c r="D15" s="20"/>
      <c r="E15" s="22"/>
      <c r="F15" s="20"/>
      <c r="G15" s="398"/>
      <c r="H15" s="398"/>
      <c r="I15" s="398"/>
      <c r="J15" s="398"/>
      <c r="K15" s="23">
        <f t="shared" si="0"/>
        <v>0</v>
      </c>
      <c r="L15" s="23"/>
      <c r="M15" s="23"/>
      <c r="N15" s="23">
        <f t="shared" si="2"/>
        <v>0</v>
      </c>
      <c r="O15" s="20"/>
      <c r="P15" s="398"/>
      <c r="Q15" s="398"/>
      <c r="R15" s="398"/>
      <c r="S15" s="398"/>
      <c r="T15" s="23">
        <f t="shared" si="1"/>
        <v>0</v>
      </c>
      <c r="U15" s="23"/>
      <c r="V15" s="23"/>
      <c r="W15" s="23">
        <f t="shared" si="3"/>
        <v>0</v>
      </c>
      <c r="X15" s="23"/>
      <c r="Y15" s="23" t="str">
        <f t="shared" si="4"/>
        <v/>
      </c>
      <c r="Z15" s="24"/>
    </row>
    <row r="16" customHeight="1" spans="1:26">
      <c r="A16" s="20"/>
      <c r="B16" s="21"/>
      <c r="C16" s="21"/>
      <c r="D16" s="20"/>
      <c r="E16" s="22"/>
      <c r="F16" s="20"/>
      <c r="G16" s="398"/>
      <c r="H16" s="398"/>
      <c r="I16" s="398"/>
      <c r="J16" s="398"/>
      <c r="K16" s="23">
        <f t="shared" si="0"/>
        <v>0</v>
      </c>
      <c r="L16" s="23"/>
      <c r="M16" s="23"/>
      <c r="N16" s="23">
        <f t="shared" si="2"/>
        <v>0</v>
      </c>
      <c r="O16" s="20"/>
      <c r="P16" s="398"/>
      <c r="Q16" s="398"/>
      <c r="R16" s="398"/>
      <c r="S16" s="398"/>
      <c r="T16" s="23">
        <f t="shared" si="1"/>
        <v>0</v>
      </c>
      <c r="U16" s="23"/>
      <c r="V16" s="23"/>
      <c r="W16" s="23">
        <f t="shared" si="3"/>
        <v>0</v>
      </c>
      <c r="X16" s="23"/>
      <c r="Y16" s="23" t="str">
        <f t="shared" si="4"/>
        <v/>
      </c>
      <c r="Z16" s="24"/>
    </row>
    <row r="17" customHeight="1" spans="1:26">
      <c r="A17" s="20"/>
      <c r="B17" s="21"/>
      <c r="C17" s="21"/>
      <c r="D17" s="20"/>
      <c r="E17" s="22"/>
      <c r="F17" s="20"/>
      <c r="G17" s="398"/>
      <c r="H17" s="398"/>
      <c r="I17" s="398"/>
      <c r="J17" s="398"/>
      <c r="K17" s="23">
        <f t="shared" si="0"/>
        <v>0</v>
      </c>
      <c r="L17" s="23"/>
      <c r="M17" s="23"/>
      <c r="N17" s="23">
        <f t="shared" si="2"/>
        <v>0</v>
      </c>
      <c r="O17" s="20"/>
      <c r="P17" s="398"/>
      <c r="Q17" s="398"/>
      <c r="R17" s="398"/>
      <c r="S17" s="398"/>
      <c r="T17" s="23">
        <f t="shared" si="1"/>
        <v>0</v>
      </c>
      <c r="U17" s="23"/>
      <c r="V17" s="23"/>
      <c r="W17" s="23">
        <f t="shared" si="3"/>
        <v>0</v>
      </c>
      <c r="X17" s="23"/>
      <c r="Y17" s="23" t="str">
        <f t="shared" si="4"/>
        <v/>
      </c>
      <c r="Z17" s="24"/>
    </row>
    <row r="18" customHeight="1" spans="1:26">
      <c r="A18" s="20"/>
      <c r="B18" s="21"/>
      <c r="C18" s="21"/>
      <c r="D18" s="20"/>
      <c r="E18" s="22"/>
      <c r="F18" s="20"/>
      <c r="G18" s="398"/>
      <c r="H18" s="398"/>
      <c r="I18" s="398"/>
      <c r="J18" s="398"/>
      <c r="K18" s="23">
        <f t="shared" si="0"/>
        <v>0</v>
      </c>
      <c r="L18" s="23"/>
      <c r="M18" s="23"/>
      <c r="N18" s="23">
        <f t="shared" si="2"/>
        <v>0</v>
      </c>
      <c r="O18" s="20"/>
      <c r="P18" s="398"/>
      <c r="Q18" s="398"/>
      <c r="R18" s="398"/>
      <c r="S18" s="398"/>
      <c r="T18" s="23">
        <f t="shared" si="1"/>
        <v>0</v>
      </c>
      <c r="U18" s="23"/>
      <c r="V18" s="23"/>
      <c r="W18" s="23">
        <f t="shared" si="3"/>
        <v>0</v>
      </c>
      <c r="X18" s="23"/>
      <c r="Y18" s="23" t="str">
        <f t="shared" si="4"/>
        <v/>
      </c>
      <c r="Z18" s="24"/>
    </row>
    <row r="19" customHeight="1" spans="1:26">
      <c r="A19" s="20"/>
      <c r="B19" s="21"/>
      <c r="C19" s="21"/>
      <c r="D19" s="20"/>
      <c r="E19" s="22"/>
      <c r="F19" s="20"/>
      <c r="G19" s="398"/>
      <c r="H19" s="398"/>
      <c r="I19" s="398"/>
      <c r="J19" s="398"/>
      <c r="K19" s="23">
        <f t="shared" si="0"/>
        <v>0</v>
      </c>
      <c r="L19" s="23"/>
      <c r="M19" s="23"/>
      <c r="N19" s="23">
        <f t="shared" si="2"/>
        <v>0</v>
      </c>
      <c r="O19" s="20"/>
      <c r="P19" s="398"/>
      <c r="Q19" s="398"/>
      <c r="R19" s="398"/>
      <c r="S19" s="398"/>
      <c r="T19" s="23">
        <f t="shared" si="1"/>
        <v>0</v>
      </c>
      <c r="U19" s="23"/>
      <c r="V19" s="23"/>
      <c r="W19" s="23">
        <f t="shared" si="3"/>
        <v>0</v>
      </c>
      <c r="X19" s="23"/>
      <c r="Y19" s="23" t="str">
        <f t="shared" si="4"/>
        <v/>
      </c>
      <c r="Z19" s="24"/>
    </row>
    <row r="20" customHeight="1" spans="1:26">
      <c r="A20" s="20"/>
      <c r="B20" s="21"/>
      <c r="C20" s="21"/>
      <c r="D20" s="20"/>
      <c r="E20" s="22"/>
      <c r="F20" s="20"/>
      <c r="G20" s="398"/>
      <c r="H20" s="398"/>
      <c r="I20" s="398"/>
      <c r="J20" s="398"/>
      <c r="K20" s="23">
        <f t="shared" si="0"/>
        <v>0</v>
      </c>
      <c r="L20" s="23"/>
      <c r="M20" s="23"/>
      <c r="N20" s="23">
        <f t="shared" si="2"/>
        <v>0</v>
      </c>
      <c r="O20" s="20"/>
      <c r="P20" s="398"/>
      <c r="Q20" s="398"/>
      <c r="R20" s="398"/>
      <c r="S20" s="398"/>
      <c r="T20" s="23">
        <f t="shared" si="1"/>
        <v>0</v>
      </c>
      <c r="U20" s="23"/>
      <c r="V20" s="23"/>
      <c r="W20" s="23">
        <f t="shared" si="3"/>
        <v>0</v>
      </c>
      <c r="X20" s="23"/>
      <c r="Y20" s="23" t="str">
        <f t="shared" si="4"/>
        <v/>
      </c>
      <c r="Z20" s="24"/>
    </row>
    <row r="21" customHeight="1" spans="1:26">
      <c r="A21" s="20"/>
      <c r="B21" s="21"/>
      <c r="C21" s="21"/>
      <c r="D21" s="20"/>
      <c r="E21" s="22"/>
      <c r="F21" s="20"/>
      <c r="G21" s="398"/>
      <c r="H21" s="398"/>
      <c r="I21" s="398"/>
      <c r="J21" s="398"/>
      <c r="K21" s="23">
        <f t="shared" si="0"/>
        <v>0</v>
      </c>
      <c r="L21" s="23"/>
      <c r="M21" s="23"/>
      <c r="N21" s="23">
        <f t="shared" si="2"/>
        <v>0</v>
      </c>
      <c r="O21" s="20"/>
      <c r="P21" s="398"/>
      <c r="Q21" s="398"/>
      <c r="R21" s="398"/>
      <c r="S21" s="398"/>
      <c r="T21" s="23">
        <f t="shared" si="1"/>
        <v>0</v>
      </c>
      <c r="U21" s="23"/>
      <c r="V21" s="23"/>
      <c r="W21" s="23">
        <f t="shared" si="3"/>
        <v>0</v>
      </c>
      <c r="X21" s="23"/>
      <c r="Y21" s="23" t="str">
        <f t="shared" si="4"/>
        <v/>
      </c>
      <c r="Z21" s="24"/>
    </row>
    <row r="22" customHeight="1" spans="1:26">
      <c r="A22" s="20"/>
      <c r="B22" s="21"/>
      <c r="C22" s="21"/>
      <c r="D22" s="20"/>
      <c r="E22" s="22"/>
      <c r="F22" s="20"/>
      <c r="G22" s="398"/>
      <c r="H22" s="398"/>
      <c r="I22" s="398"/>
      <c r="J22" s="398"/>
      <c r="K22" s="23">
        <f t="shared" si="0"/>
        <v>0</v>
      </c>
      <c r="L22" s="23"/>
      <c r="M22" s="23"/>
      <c r="N22" s="23">
        <f t="shared" si="2"/>
        <v>0</v>
      </c>
      <c r="O22" s="20"/>
      <c r="P22" s="398"/>
      <c r="Q22" s="398"/>
      <c r="R22" s="398"/>
      <c r="S22" s="398"/>
      <c r="T22" s="23">
        <f t="shared" si="1"/>
        <v>0</v>
      </c>
      <c r="U22" s="23"/>
      <c r="V22" s="23"/>
      <c r="W22" s="23">
        <f t="shared" si="3"/>
        <v>0</v>
      </c>
      <c r="X22" s="23"/>
      <c r="Y22" s="23" t="str">
        <f t="shared" si="4"/>
        <v/>
      </c>
      <c r="Z22" s="24"/>
    </row>
    <row r="23" customHeight="1" spans="1:26">
      <c r="A23" s="20"/>
      <c r="B23" s="21"/>
      <c r="C23" s="21"/>
      <c r="D23" s="20"/>
      <c r="E23" s="22"/>
      <c r="F23" s="20"/>
      <c r="G23" s="398"/>
      <c r="H23" s="398"/>
      <c r="I23" s="398"/>
      <c r="J23" s="398"/>
      <c r="K23" s="23">
        <f t="shared" si="0"/>
        <v>0</v>
      </c>
      <c r="L23" s="23"/>
      <c r="M23" s="23"/>
      <c r="N23" s="23">
        <f t="shared" si="2"/>
        <v>0</v>
      </c>
      <c r="O23" s="20"/>
      <c r="P23" s="398"/>
      <c r="Q23" s="398"/>
      <c r="R23" s="398"/>
      <c r="S23" s="398"/>
      <c r="T23" s="23">
        <f t="shared" si="1"/>
        <v>0</v>
      </c>
      <c r="U23" s="23"/>
      <c r="V23" s="23"/>
      <c r="W23" s="23">
        <f t="shared" si="3"/>
        <v>0</v>
      </c>
      <c r="X23" s="23"/>
      <c r="Y23" s="23" t="str">
        <f t="shared" si="4"/>
        <v/>
      </c>
      <c r="Z23" s="24"/>
    </row>
    <row r="24" customHeight="1" spans="1:26">
      <c r="A24" s="20"/>
      <c r="B24" s="21"/>
      <c r="C24" s="21"/>
      <c r="D24" s="20"/>
      <c r="E24" s="22"/>
      <c r="F24" s="20"/>
      <c r="G24" s="398"/>
      <c r="H24" s="398"/>
      <c r="I24" s="398"/>
      <c r="J24" s="398"/>
      <c r="K24" s="23">
        <f t="shared" si="0"/>
        <v>0</v>
      </c>
      <c r="L24" s="23"/>
      <c r="M24" s="23"/>
      <c r="N24" s="23">
        <f t="shared" si="2"/>
        <v>0</v>
      </c>
      <c r="O24" s="20"/>
      <c r="P24" s="398"/>
      <c r="Q24" s="398"/>
      <c r="R24" s="398"/>
      <c r="S24" s="398"/>
      <c r="T24" s="23">
        <f t="shared" si="1"/>
        <v>0</v>
      </c>
      <c r="U24" s="23"/>
      <c r="V24" s="23"/>
      <c r="W24" s="23">
        <f t="shared" si="3"/>
        <v>0</v>
      </c>
      <c r="X24" s="23"/>
      <c r="Y24" s="23" t="str">
        <f t="shared" si="4"/>
        <v/>
      </c>
      <c r="Z24" s="24"/>
    </row>
    <row r="25" customHeight="1" spans="1:26">
      <c r="A25" s="20"/>
      <c r="B25" s="21"/>
      <c r="C25" s="21"/>
      <c r="D25" s="20"/>
      <c r="E25" s="22"/>
      <c r="F25" s="20"/>
      <c r="G25" s="398"/>
      <c r="H25" s="398"/>
      <c r="I25" s="398"/>
      <c r="J25" s="398"/>
      <c r="K25" s="23">
        <f t="shared" si="0"/>
        <v>0</v>
      </c>
      <c r="L25" s="23"/>
      <c r="M25" s="23"/>
      <c r="N25" s="23">
        <f t="shared" si="2"/>
        <v>0</v>
      </c>
      <c r="O25" s="20"/>
      <c r="P25" s="398"/>
      <c r="Q25" s="398"/>
      <c r="R25" s="398"/>
      <c r="S25" s="398"/>
      <c r="T25" s="23">
        <f t="shared" si="1"/>
        <v>0</v>
      </c>
      <c r="U25" s="23"/>
      <c r="V25" s="23"/>
      <c r="W25" s="23">
        <f t="shared" si="3"/>
        <v>0</v>
      </c>
      <c r="X25" s="23"/>
      <c r="Y25" s="23" t="str">
        <f t="shared" si="4"/>
        <v/>
      </c>
      <c r="Z25" s="24"/>
    </row>
    <row r="26" customHeight="1" spans="1:26">
      <c r="A26" s="25" t="s">
        <v>282</v>
      </c>
      <c r="B26" s="40"/>
      <c r="C26" s="40"/>
      <c r="D26" s="20"/>
      <c r="E26" s="22"/>
      <c r="F26" s="20"/>
      <c r="G26" s="398">
        <f ca="1">SUM(G7:上一行)</f>
        <v>0</v>
      </c>
      <c r="H26" s="398">
        <f ca="1">SUM(H7:上一行)</f>
        <v>0</v>
      </c>
      <c r="I26" s="398">
        <f ca="1">SUM(I7:上一行)</f>
        <v>0</v>
      </c>
      <c r="J26" s="398">
        <f ca="1">SUM(J7:上一行)</f>
        <v>0</v>
      </c>
      <c r="K26" s="23">
        <f ca="1">SUM(K7:上一行)</f>
        <v>0</v>
      </c>
      <c r="L26" s="23">
        <f ca="1">SUM(L7:上一行)</f>
        <v>0</v>
      </c>
      <c r="M26" s="23">
        <f ca="1">SUM(M7:上一行)</f>
        <v>0</v>
      </c>
      <c r="N26" s="23">
        <f ca="1">SUM(N7:上一行)</f>
        <v>0</v>
      </c>
      <c r="O26" s="20"/>
      <c r="P26" s="398">
        <f ca="1">SUM(P7:上一行)</f>
        <v>0</v>
      </c>
      <c r="Q26" s="398">
        <f ca="1">SUM(Q7:上一行)</f>
        <v>0</v>
      </c>
      <c r="R26" s="398">
        <f ca="1">SUM(R7:上一行)</f>
        <v>0</v>
      </c>
      <c r="S26" s="398">
        <f ca="1">SUM(S7:上一行)</f>
        <v>0</v>
      </c>
      <c r="T26" s="23">
        <f ca="1">SUM(T7:上一行)</f>
        <v>0</v>
      </c>
      <c r="U26" s="23">
        <f ca="1">SUM(U7:上一行)</f>
        <v>0</v>
      </c>
      <c r="V26" s="23">
        <f ca="1">SUM(V7:上一行)</f>
        <v>0</v>
      </c>
      <c r="W26" s="23">
        <f ca="1">SUM(W7:上一行)</f>
        <v>0</v>
      </c>
      <c r="X26" s="23">
        <f ca="1">SUM(X7:上一行)</f>
        <v>0</v>
      </c>
      <c r="Y26" s="23" t="str">
        <f ca="1" t="shared" si="4"/>
        <v/>
      </c>
      <c r="Z26" s="24"/>
    </row>
    <row r="27" customHeight="1" spans="1:26">
      <c r="A27" s="25" t="s">
        <v>301</v>
      </c>
      <c r="B27" s="40"/>
      <c r="C27" s="40"/>
      <c r="D27" s="20"/>
      <c r="E27" s="22"/>
      <c r="F27" s="20"/>
      <c r="G27" s="398"/>
      <c r="H27" s="398"/>
      <c r="I27" s="398"/>
      <c r="J27" s="398"/>
      <c r="K27" s="23">
        <f ca="1">N26</f>
        <v>0</v>
      </c>
      <c r="L27" s="23"/>
      <c r="M27" s="23"/>
      <c r="N27" s="23"/>
      <c r="O27" s="20"/>
      <c r="P27" s="398"/>
      <c r="Q27" s="398"/>
      <c r="R27" s="398"/>
      <c r="S27" s="398"/>
      <c r="T27" s="23">
        <f ca="1">W26</f>
        <v>0</v>
      </c>
      <c r="U27" s="23"/>
      <c r="V27" s="23"/>
      <c r="W27" s="23"/>
      <c r="X27" s="23">
        <f ca="1">T27</f>
        <v>0</v>
      </c>
      <c r="Y27" s="23" t="str">
        <f ca="1" t="shared" si="4"/>
        <v/>
      </c>
      <c r="Z27" s="24"/>
    </row>
    <row r="28" customHeight="1" spans="1:26">
      <c r="A28" s="25" t="s">
        <v>302</v>
      </c>
      <c r="B28" s="40"/>
      <c r="C28" s="40"/>
      <c r="D28" s="24"/>
      <c r="E28" s="22"/>
      <c r="F28" s="24"/>
      <c r="G28" s="398">
        <f ca="1">G26-G27</f>
        <v>0</v>
      </c>
      <c r="H28" s="398">
        <f ca="1" t="shared" ref="H28:X28" si="5">H26-H27</f>
        <v>0</v>
      </c>
      <c r="I28" s="398">
        <f ca="1" t="shared" si="5"/>
        <v>0</v>
      </c>
      <c r="J28" s="398">
        <f ca="1" t="shared" si="5"/>
        <v>0</v>
      </c>
      <c r="K28" s="23">
        <f ca="1" t="shared" si="5"/>
        <v>0</v>
      </c>
      <c r="L28" s="23">
        <f ca="1" t="shared" si="5"/>
        <v>0</v>
      </c>
      <c r="M28" s="23">
        <f ca="1" t="shared" si="5"/>
        <v>0</v>
      </c>
      <c r="N28" s="23">
        <f ca="1" t="shared" si="5"/>
        <v>0</v>
      </c>
      <c r="O28" s="24"/>
      <c r="P28" s="398">
        <f ca="1">P26-P27</f>
        <v>0</v>
      </c>
      <c r="Q28" s="398">
        <f ca="1" t="shared" ref="Q28:W28" si="6">Q26-Q27</f>
        <v>0</v>
      </c>
      <c r="R28" s="398">
        <f ca="1" t="shared" si="6"/>
        <v>0</v>
      </c>
      <c r="S28" s="398">
        <f ca="1" t="shared" si="6"/>
        <v>0</v>
      </c>
      <c r="T28" s="23">
        <f ca="1" t="shared" si="6"/>
        <v>0</v>
      </c>
      <c r="U28" s="23">
        <f ca="1" t="shared" si="6"/>
        <v>0</v>
      </c>
      <c r="V28" s="23">
        <f ca="1" t="shared" si="6"/>
        <v>0</v>
      </c>
      <c r="W28" s="23">
        <f ca="1" t="shared" si="6"/>
        <v>0</v>
      </c>
      <c r="X28" s="23">
        <f ca="1" t="shared" si="5"/>
        <v>0</v>
      </c>
      <c r="Y28" s="23" t="str">
        <f ca="1" t="shared" si="4"/>
        <v/>
      </c>
      <c r="Z28" s="24"/>
    </row>
    <row r="29" customHeight="1" spans="1:20">
      <c r="A29" s="27" t="e">
        <f>#REF!&amp;#REF!</f>
        <v>#REF!</v>
      </c>
      <c r="G29" s="11"/>
      <c r="K29" s="11"/>
      <c r="P29" s="11"/>
      <c r="T29" s="359" t="e">
        <f>"评估人员："&amp;#REF!</f>
        <v>#REF!</v>
      </c>
    </row>
    <row r="30" customHeight="1" spans="1:1">
      <c r="A30" s="30" t="e">
        <f>CONCATENATE(#REF!,#REF!,#REF!,#REF!,#REF!,#REF!,#REF!)</f>
        <v>#REF!</v>
      </c>
    </row>
    <row r="31" customHeight="1" spans="2:4">
      <c r="B31" s="276" t="s">
        <v>303</v>
      </c>
      <c r="C31" s="276"/>
      <c r="D31" s="54" t="s">
        <v>304</v>
      </c>
    </row>
    <row r="32" customHeight="1" spans="2:4">
      <c r="B32" s="17" t="s">
        <v>305</v>
      </c>
      <c r="C32" s="17"/>
      <c r="D32" s="11" t="s">
        <v>306</v>
      </c>
    </row>
    <row r="33" customHeight="1" spans="4:16">
      <c r="D33" s="11" t="s">
        <v>307</v>
      </c>
      <c r="G33" s="399"/>
      <c r="P33" s="399"/>
    </row>
    <row r="34" customHeight="1" spans="4:16">
      <c r="D34" s="11" t="s">
        <v>308</v>
      </c>
      <c r="G34" s="399"/>
      <c r="P34" s="399"/>
    </row>
    <row r="35" customHeight="1" spans="4:4">
      <c r="D35" s="11" t="s">
        <v>309</v>
      </c>
    </row>
  </sheetData>
  <mergeCells count="22">
    <mergeCell ref="A1:Z1"/>
    <mergeCell ref="A2:Z2"/>
    <mergeCell ref="F4:N4"/>
    <mergeCell ref="G5:J5"/>
    <mergeCell ref="L5:N5"/>
    <mergeCell ref="A26:B26"/>
    <mergeCell ref="A27:B27"/>
    <mergeCell ref="A28:B28"/>
    <mergeCell ref="A4:A6"/>
    <mergeCell ref="B4:B6"/>
    <mergeCell ref="C4:C6"/>
    <mergeCell ref="D4:D6"/>
    <mergeCell ref="E4:E6"/>
    <mergeCell ref="F5:F6"/>
    <mergeCell ref="K5:K6"/>
    <mergeCell ref="O4:O6"/>
    <mergeCell ref="T4:T6"/>
    <mergeCell ref="X4:X6"/>
    <mergeCell ref="Y4:Y6"/>
    <mergeCell ref="Z4:Z6"/>
    <mergeCell ref="P4:S5"/>
    <mergeCell ref="U4:W5"/>
  </mergeCells>
  <dataValidations count="1">
    <dataValidation allowBlank="1" showInputMessage="1" showErrorMessage="1" prompt="①关联关系类型：关联方、第三方、公司内部；②“业务内容：款项所对应的经济行为；③发生日期：滚动发生的，填写最后一笔借方发生额的日期；④“账龄”：1年以内（含1年）、1-2年(含2年)、2-3年(含3年)、3年以；⑤需要在备注中标明的事项有：1） 涉诉款项；2）基准日后已收回，应注明收回日期；3）其他填表单位认为应说明的事项。" sqref="A1:Z1"/>
  </dataValidations>
  <printOptions horizontalCentered="1"/>
  <pageMargins left="0.35" right="0.35" top="0.79" bottom="0.79" header="0.94" footer="0.51"/>
  <pageSetup paperSize="9" fitToHeight="0" orientation="landscape" blackAndWhite="1" verticalDpi="600"/>
  <headerFooter alignWithMargins="0">
    <oddHeader>&amp;R&amp;"宋体,常规"表3-4
共&amp;N页，第&amp;P页</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1" sqref="A1:R1"/>
    </sheetView>
  </sheetViews>
  <sheetFormatPr defaultColWidth="8.6" defaultRowHeight="15.75" customHeight="1"/>
  <cols>
    <col min="1" max="1" width="6.3" style="11" customWidth="1"/>
    <col min="2" max="2" width="23.8" style="11" customWidth="1"/>
    <col min="3" max="3" width="12.6" style="11" customWidth="1"/>
    <col min="4" max="5" width="9.1" style="11" customWidth="1"/>
    <col min="6" max="7" width="11.1" style="11" hidden="1" customWidth="1" outlineLevel="1"/>
    <col min="8" max="8" width="11.1" style="11" customWidth="1" collapsed="1"/>
    <col min="9" max="9" width="11.1" style="11" customWidth="1"/>
    <col min="10" max="10" width="14" style="11" customWidth="1"/>
    <col min="11" max="11" width="10.8" style="11" customWidth="1"/>
    <col min="12" max="12" width="10" style="11" customWidth="1"/>
    <col min="13" max="32" width="9" style="11"/>
    <col min="33" max="16384" width="8.6" style="11"/>
  </cols>
  <sheetData>
    <row r="1" s="9" customFormat="1" ht="30" customHeight="1" spans="1:12">
      <c r="A1" s="12" t="s">
        <v>310</v>
      </c>
      <c r="B1" s="13"/>
      <c r="C1" s="13"/>
      <c r="D1" s="13"/>
      <c r="E1" s="13"/>
      <c r="F1" s="13"/>
      <c r="G1" s="13"/>
      <c r="H1" s="13"/>
      <c r="I1" s="13"/>
      <c r="J1" s="13"/>
      <c r="K1" s="13"/>
      <c r="L1" s="13"/>
    </row>
    <row r="2" ht="14.25" customHeight="1" spans="1:12">
      <c r="A2" s="14" t="e">
        <f>CONCATENATE(#REF!,#REF!,#REF!,#REF!,#REF!,#REF!,#REF!)</f>
        <v>#REF!</v>
      </c>
      <c r="B2" s="14"/>
      <c r="C2" s="14"/>
      <c r="D2" s="14"/>
      <c r="E2" s="14"/>
      <c r="F2" s="14"/>
      <c r="G2" s="14"/>
      <c r="H2" s="14"/>
      <c r="I2" s="14"/>
      <c r="J2" s="15"/>
      <c r="K2" s="15"/>
      <c r="L2" s="15"/>
    </row>
    <row r="3" customHeight="1" spans="1:12">
      <c r="A3" s="16" t="e">
        <f>#REF!&amp;#REF!</f>
        <v>#REF!</v>
      </c>
      <c r="L3" s="17" t="s">
        <v>168</v>
      </c>
    </row>
    <row r="4" customHeight="1" spans="1:12">
      <c r="A4" s="92" t="s">
        <v>169</v>
      </c>
      <c r="B4" s="92" t="s">
        <v>311</v>
      </c>
      <c r="C4" s="92" t="s">
        <v>279</v>
      </c>
      <c r="D4" s="92" t="s">
        <v>312</v>
      </c>
      <c r="E4" s="92" t="s">
        <v>287</v>
      </c>
      <c r="F4" s="380" t="s">
        <v>141</v>
      </c>
      <c r="G4" s="381"/>
      <c r="H4" s="25" t="s">
        <v>142</v>
      </c>
      <c r="I4" s="66"/>
      <c r="J4" s="92" t="s">
        <v>143</v>
      </c>
      <c r="K4" s="92" t="s">
        <v>171</v>
      </c>
      <c r="L4" s="92" t="s">
        <v>240</v>
      </c>
    </row>
    <row r="5" s="10" customFormat="1" customHeight="1" spans="1:12">
      <c r="A5" s="94"/>
      <c r="B5" s="94"/>
      <c r="C5" s="94"/>
      <c r="D5" s="94"/>
      <c r="E5" s="94"/>
      <c r="F5" s="382" t="s">
        <v>289</v>
      </c>
      <c r="G5" s="19" t="s">
        <v>290</v>
      </c>
      <c r="H5" s="40" t="s">
        <v>289</v>
      </c>
      <c r="I5" s="18" t="s">
        <v>290</v>
      </c>
      <c r="J5" s="94"/>
      <c r="K5" s="94"/>
      <c r="L5" s="94"/>
    </row>
    <row r="6" customHeight="1" spans="1:12">
      <c r="A6" s="20"/>
      <c r="B6" s="21"/>
      <c r="C6" s="20"/>
      <c r="D6" s="22"/>
      <c r="E6" s="20"/>
      <c r="F6" s="20"/>
      <c r="G6" s="20"/>
      <c r="H6" s="20"/>
      <c r="I6" s="20"/>
      <c r="J6" s="23"/>
      <c r="K6" s="23" t="str">
        <f>IF(H6=0,"",(J6-H6)/H6*100)</f>
        <v/>
      </c>
      <c r="L6" s="24"/>
    </row>
    <row r="7" customHeight="1" spans="1:12">
      <c r="A7" s="20"/>
      <c r="B7" s="21"/>
      <c r="C7" s="20"/>
      <c r="D7" s="22"/>
      <c r="E7" s="24"/>
      <c r="F7" s="24"/>
      <c r="G7" s="24"/>
      <c r="H7" s="24"/>
      <c r="I7" s="24"/>
      <c r="J7" s="23"/>
      <c r="K7" s="23" t="str">
        <f t="shared" ref="K7:K29" si="0">IF(H7=0,"",(J7-H7)/H7*100)</f>
        <v/>
      </c>
      <c r="L7" s="24"/>
    </row>
    <row r="8" customHeight="1" spans="1:12">
      <c r="A8" s="20"/>
      <c r="B8" s="21"/>
      <c r="C8" s="20"/>
      <c r="D8" s="22"/>
      <c r="E8" s="24"/>
      <c r="F8" s="24"/>
      <c r="G8" s="24"/>
      <c r="H8" s="24"/>
      <c r="I8" s="24"/>
      <c r="J8" s="23"/>
      <c r="K8" s="23" t="str">
        <f t="shared" si="0"/>
        <v/>
      </c>
      <c r="L8" s="24"/>
    </row>
    <row r="9" customHeight="1" spans="1:12">
      <c r="A9" s="20"/>
      <c r="B9" s="21"/>
      <c r="C9" s="20"/>
      <c r="D9" s="22"/>
      <c r="E9" s="24"/>
      <c r="F9" s="24"/>
      <c r="G9" s="24"/>
      <c r="H9" s="24"/>
      <c r="I9" s="24"/>
      <c r="J9" s="23"/>
      <c r="K9" s="23" t="str">
        <f t="shared" si="0"/>
        <v/>
      </c>
      <c r="L9" s="24"/>
    </row>
    <row r="10" customHeight="1" spans="1:12">
      <c r="A10" s="20"/>
      <c r="B10" s="21"/>
      <c r="C10" s="20"/>
      <c r="D10" s="22"/>
      <c r="E10" s="24"/>
      <c r="F10" s="24"/>
      <c r="G10" s="24"/>
      <c r="H10" s="24"/>
      <c r="I10" s="24"/>
      <c r="J10" s="23"/>
      <c r="K10" s="23" t="str">
        <f t="shared" si="0"/>
        <v/>
      </c>
      <c r="L10" s="24"/>
    </row>
    <row r="11" customHeight="1" spans="1:12">
      <c r="A11" s="20"/>
      <c r="B11" s="21"/>
      <c r="C11" s="20"/>
      <c r="D11" s="22"/>
      <c r="E11" s="24"/>
      <c r="F11" s="24"/>
      <c r="G11" s="24"/>
      <c r="H11" s="24"/>
      <c r="I11" s="24"/>
      <c r="J11" s="23"/>
      <c r="K11" s="23" t="str">
        <f t="shared" si="0"/>
        <v/>
      </c>
      <c r="L11" s="24"/>
    </row>
    <row r="12" customHeight="1" spans="1:12">
      <c r="A12" s="20"/>
      <c r="B12" s="21"/>
      <c r="C12" s="20"/>
      <c r="D12" s="22"/>
      <c r="E12" s="24"/>
      <c r="F12" s="24"/>
      <c r="G12" s="24"/>
      <c r="H12" s="24"/>
      <c r="I12" s="24"/>
      <c r="J12" s="23"/>
      <c r="K12" s="23" t="str">
        <f t="shared" si="0"/>
        <v/>
      </c>
      <c r="L12" s="24"/>
    </row>
    <row r="13" customHeight="1" spans="1:12">
      <c r="A13" s="20"/>
      <c r="B13" s="21"/>
      <c r="C13" s="20"/>
      <c r="D13" s="22"/>
      <c r="E13" s="24"/>
      <c r="F13" s="24"/>
      <c r="G13" s="24"/>
      <c r="H13" s="24"/>
      <c r="I13" s="24"/>
      <c r="J13" s="23"/>
      <c r="K13" s="23" t="str">
        <f t="shared" si="0"/>
        <v/>
      </c>
      <c r="L13" s="24"/>
    </row>
    <row r="14" customHeight="1" spans="1:12">
      <c r="A14" s="20"/>
      <c r="B14" s="21"/>
      <c r="C14" s="20"/>
      <c r="D14" s="22"/>
      <c r="E14" s="24"/>
      <c r="F14" s="24"/>
      <c r="G14" s="24"/>
      <c r="H14" s="24"/>
      <c r="I14" s="24"/>
      <c r="J14" s="23"/>
      <c r="K14" s="23" t="str">
        <f t="shared" si="0"/>
        <v/>
      </c>
      <c r="L14" s="24"/>
    </row>
    <row r="15" customHeight="1" spans="1:12">
      <c r="A15" s="20"/>
      <c r="B15" s="21"/>
      <c r="C15" s="20"/>
      <c r="D15" s="22"/>
      <c r="E15" s="24"/>
      <c r="F15" s="24"/>
      <c r="G15" s="24"/>
      <c r="H15" s="24"/>
      <c r="I15" s="24"/>
      <c r="J15" s="23"/>
      <c r="K15" s="23" t="str">
        <f t="shared" si="0"/>
        <v/>
      </c>
      <c r="L15" s="24"/>
    </row>
    <row r="16" customHeight="1" spans="1:12">
      <c r="A16" s="20"/>
      <c r="B16" s="21"/>
      <c r="C16" s="20"/>
      <c r="D16" s="22"/>
      <c r="E16" s="24"/>
      <c r="F16" s="24"/>
      <c r="G16" s="24"/>
      <c r="H16" s="24"/>
      <c r="I16" s="24"/>
      <c r="J16" s="23"/>
      <c r="K16" s="23" t="str">
        <f t="shared" si="0"/>
        <v/>
      </c>
      <c r="L16" s="24"/>
    </row>
    <row r="17" customHeight="1" spans="1:12">
      <c r="A17" s="20"/>
      <c r="B17" s="21"/>
      <c r="C17" s="20"/>
      <c r="D17" s="22"/>
      <c r="E17" s="24"/>
      <c r="F17" s="24"/>
      <c r="G17" s="24"/>
      <c r="H17" s="24"/>
      <c r="I17" s="24"/>
      <c r="J17" s="23"/>
      <c r="K17" s="23" t="str">
        <f t="shared" si="0"/>
        <v/>
      </c>
      <c r="L17" s="24"/>
    </row>
    <row r="18" customHeight="1" spans="1:12">
      <c r="A18" s="20"/>
      <c r="B18" s="21"/>
      <c r="C18" s="20"/>
      <c r="D18" s="22"/>
      <c r="E18" s="24"/>
      <c r="F18" s="24"/>
      <c r="G18" s="24"/>
      <c r="H18" s="24"/>
      <c r="I18" s="24"/>
      <c r="J18" s="23"/>
      <c r="K18" s="23" t="str">
        <f t="shared" si="0"/>
        <v/>
      </c>
      <c r="L18" s="24"/>
    </row>
    <row r="19" customHeight="1" spans="1:12">
      <c r="A19" s="20"/>
      <c r="B19" s="21"/>
      <c r="C19" s="20"/>
      <c r="D19" s="22"/>
      <c r="E19" s="24"/>
      <c r="F19" s="24"/>
      <c r="G19" s="24"/>
      <c r="H19" s="24"/>
      <c r="I19" s="24"/>
      <c r="J19" s="23"/>
      <c r="K19" s="23" t="str">
        <f t="shared" si="0"/>
        <v/>
      </c>
      <c r="L19" s="24"/>
    </row>
    <row r="20" customHeight="1" spans="1:12">
      <c r="A20" s="20"/>
      <c r="B20" s="21"/>
      <c r="C20" s="20"/>
      <c r="D20" s="22"/>
      <c r="E20" s="24"/>
      <c r="F20" s="24"/>
      <c r="G20" s="24"/>
      <c r="H20" s="24"/>
      <c r="I20" s="24"/>
      <c r="J20" s="23"/>
      <c r="K20" s="23" t="str">
        <f t="shared" si="0"/>
        <v/>
      </c>
      <c r="L20" s="24"/>
    </row>
    <row r="21" customHeight="1" spans="1:12">
      <c r="A21" s="20"/>
      <c r="B21" s="21"/>
      <c r="C21" s="20"/>
      <c r="D21" s="22"/>
      <c r="E21" s="24"/>
      <c r="F21" s="24"/>
      <c r="G21" s="24"/>
      <c r="H21" s="24"/>
      <c r="I21" s="24"/>
      <c r="J21" s="23"/>
      <c r="K21" s="23" t="str">
        <f t="shared" si="0"/>
        <v/>
      </c>
      <c r="L21" s="24"/>
    </row>
    <row r="22" customHeight="1" spans="1:12">
      <c r="A22" s="20"/>
      <c r="B22" s="21"/>
      <c r="C22" s="20"/>
      <c r="D22" s="22"/>
      <c r="E22" s="24"/>
      <c r="F22" s="24"/>
      <c r="G22" s="24"/>
      <c r="H22" s="24"/>
      <c r="I22" s="24"/>
      <c r="J22" s="23"/>
      <c r="K22" s="23" t="str">
        <f t="shared" si="0"/>
        <v/>
      </c>
      <c r="L22" s="24"/>
    </row>
    <row r="23" customHeight="1" spans="1:12">
      <c r="A23" s="20"/>
      <c r="B23" s="21"/>
      <c r="C23" s="20"/>
      <c r="D23" s="22"/>
      <c r="E23" s="24"/>
      <c r="F23" s="24"/>
      <c r="G23" s="24"/>
      <c r="H23" s="24"/>
      <c r="I23" s="24"/>
      <c r="J23" s="23"/>
      <c r="K23" s="23" t="str">
        <f t="shared" si="0"/>
        <v/>
      </c>
      <c r="L23" s="24"/>
    </row>
    <row r="24" customHeight="1" spans="1:12">
      <c r="A24" s="20"/>
      <c r="B24" s="21"/>
      <c r="C24" s="20"/>
      <c r="D24" s="22"/>
      <c r="E24" s="24"/>
      <c r="F24" s="24"/>
      <c r="G24" s="24"/>
      <c r="H24" s="24"/>
      <c r="I24" s="24"/>
      <c r="J24" s="23"/>
      <c r="K24" s="23" t="str">
        <f t="shared" si="0"/>
        <v/>
      </c>
      <c r="L24" s="24"/>
    </row>
    <row r="25" customHeight="1" spans="1:12">
      <c r="A25" s="20"/>
      <c r="B25" s="21"/>
      <c r="C25" s="20"/>
      <c r="D25" s="22"/>
      <c r="E25" s="24"/>
      <c r="F25" s="24"/>
      <c r="G25" s="24"/>
      <c r="H25" s="24"/>
      <c r="I25" s="24"/>
      <c r="J25" s="23"/>
      <c r="K25" s="23" t="str">
        <f t="shared" si="0"/>
        <v/>
      </c>
      <c r="L25" s="24"/>
    </row>
    <row r="26" customHeight="1" spans="1:12">
      <c r="A26" s="20"/>
      <c r="B26" s="21"/>
      <c r="C26" s="20"/>
      <c r="D26" s="22"/>
      <c r="E26" s="24"/>
      <c r="F26" s="24"/>
      <c r="G26" s="24"/>
      <c r="H26" s="24"/>
      <c r="I26" s="24"/>
      <c r="J26" s="23"/>
      <c r="K26" s="23" t="str">
        <f t="shared" si="0"/>
        <v/>
      </c>
      <c r="L26" s="24"/>
    </row>
    <row r="27" customHeight="1" spans="1:12">
      <c r="A27" s="25" t="s">
        <v>282</v>
      </c>
      <c r="B27" s="40"/>
      <c r="C27" s="24"/>
      <c r="D27" s="22"/>
      <c r="E27" s="24"/>
      <c r="F27" s="23">
        <f ca="1">SUM(F6:上一行)</f>
        <v>0</v>
      </c>
      <c r="G27" s="23">
        <f ca="1">SUM(G6:上一行)</f>
        <v>0</v>
      </c>
      <c r="H27" s="23">
        <f ca="1">SUM(H6:上一行)</f>
        <v>0</v>
      </c>
      <c r="I27" s="23">
        <f ca="1">SUM(I6:上一行)</f>
        <v>0</v>
      </c>
      <c r="J27" s="23">
        <f ca="1">SUM(J6:上一行)</f>
        <v>0</v>
      </c>
      <c r="K27" s="23" t="str">
        <f ca="1" t="shared" si="0"/>
        <v/>
      </c>
      <c r="L27" s="24"/>
    </row>
    <row r="28" customHeight="1" spans="1:12">
      <c r="A28" s="25" t="s">
        <v>301</v>
      </c>
      <c r="B28" s="26"/>
      <c r="C28" s="20"/>
      <c r="D28" s="22"/>
      <c r="E28" s="24"/>
      <c r="F28" s="29">
        <f ca="1">G27</f>
        <v>0</v>
      </c>
      <c r="G28" s="24"/>
      <c r="H28" s="29">
        <f ca="1">I27</f>
        <v>0</v>
      </c>
      <c r="I28" s="24"/>
      <c r="J28" s="23">
        <f ca="1">H28</f>
        <v>0</v>
      </c>
      <c r="K28" s="23" t="str">
        <f ca="1" t="shared" si="0"/>
        <v/>
      </c>
      <c r="L28" s="24"/>
    </row>
    <row r="29" customHeight="1" spans="1:12">
      <c r="A29" s="25" t="s">
        <v>302</v>
      </c>
      <c r="B29" s="40"/>
      <c r="C29" s="20"/>
      <c r="D29" s="22"/>
      <c r="E29" s="24"/>
      <c r="F29" s="23">
        <f ca="1">F27-F28</f>
        <v>0</v>
      </c>
      <c r="G29" s="23">
        <f ca="1">G27-G28</f>
        <v>0</v>
      </c>
      <c r="H29" s="23">
        <f ca="1">H27-H28</f>
        <v>0</v>
      </c>
      <c r="I29" s="23">
        <f ca="1">I27-I28</f>
        <v>0</v>
      </c>
      <c r="J29" s="23">
        <f ca="1">J27-J28</f>
        <v>0</v>
      </c>
      <c r="K29" s="23" t="str">
        <f ca="1" t="shared" si="0"/>
        <v/>
      </c>
      <c r="L29" s="24"/>
    </row>
    <row r="30" customHeight="1" spans="1:1">
      <c r="A30" s="27" t="e">
        <f>#REF!&amp;#REF!</f>
        <v>#REF!</v>
      </c>
    </row>
    <row r="31" customHeight="1" spans="1:1">
      <c r="A31" s="30" t="e">
        <f>CONCATENATE(#REF!,#REF!,#REF!,#REF!,#REF!,#REF!,#REF!)</f>
        <v>#REF!</v>
      </c>
    </row>
  </sheetData>
  <mergeCells count="15">
    <mergeCell ref="A1:L1"/>
    <mergeCell ref="A2:L2"/>
    <mergeCell ref="F4:G4"/>
    <mergeCell ref="H4:I4"/>
    <mergeCell ref="A27:B27"/>
    <mergeCell ref="A28:B28"/>
    <mergeCell ref="A29:B29"/>
    <mergeCell ref="A4:A5"/>
    <mergeCell ref="B4:B5"/>
    <mergeCell ref="C4:C5"/>
    <mergeCell ref="D4:D5"/>
    <mergeCell ref="E4:E5"/>
    <mergeCell ref="J4:J5"/>
    <mergeCell ref="K4:K5"/>
    <mergeCell ref="L4:L5"/>
  </mergeCells>
  <dataValidations count="1">
    <dataValidation allowBlank="1" showInputMessage="1" showErrorMessage="1" prompt="①“业务内容：款项所对应的经济行为；②发生日期：滚动发生的填写最后1笔的日期；③“账龄”：1年以内（含1年）、1-2年(含2年)、2-3年(含3年)、3年以；④需要在备注中标明的事项有：1） 涉诉款项；2）基准日后已收回，应注明收回日期；3）其他填表单位认为应说明的事项。" sqref="A1:L1"/>
  </dataValidations>
  <printOptions horizontalCentered="1"/>
  <pageMargins left="0.35" right="0.35" top="0.79" bottom="0.79" header="0.94" footer="0.51"/>
  <pageSetup paperSize="9" fitToHeight="0" orientation="landscape" blackAndWhite="1" verticalDpi="600"/>
  <headerFooter alignWithMargins="0">
    <oddHeader>&amp;R&amp;"宋体,常规"表3-5
共&amp;N页，第&amp;P页</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R1"/>
    </sheetView>
  </sheetViews>
  <sheetFormatPr defaultColWidth="8.6" defaultRowHeight="15.75" customHeight="1"/>
  <cols>
    <col min="1" max="1" width="5" style="11" customWidth="1"/>
    <col min="2" max="2" width="24.3" style="11" customWidth="1"/>
    <col min="3" max="3" width="9" style="11"/>
    <col min="4" max="4" width="11" style="11" customWidth="1"/>
    <col min="5" max="5" width="13" style="11" customWidth="1"/>
    <col min="6" max="6" width="7" style="11" customWidth="1"/>
    <col min="7" max="7" width="15.7" style="11" hidden="1" customWidth="1" outlineLevel="1"/>
    <col min="8" max="8" width="15.7" style="11" customWidth="1" collapsed="1"/>
    <col min="9" max="9" width="15.7" style="11" customWidth="1"/>
    <col min="10" max="10" width="12.6" style="11" customWidth="1"/>
    <col min="11" max="32" width="9" style="11"/>
    <col min="33" max="16384" width="8.6" style="11"/>
  </cols>
  <sheetData>
    <row r="1" s="9" customFormat="1" ht="30" customHeight="1" spans="1:11">
      <c r="A1" s="12" t="s">
        <v>313</v>
      </c>
      <c r="B1" s="13"/>
      <c r="C1" s="13"/>
      <c r="D1" s="13"/>
      <c r="E1" s="13"/>
      <c r="F1" s="13"/>
      <c r="G1" s="13"/>
      <c r="H1" s="13"/>
      <c r="I1" s="13"/>
      <c r="J1" s="13"/>
      <c r="K1" s="13"/>
    </row>
    <row r="2" ht="14.25" customHeight="1" spans="1:11">
      <c r="A2" s="14" t="e">
        <f>CONCATENATE(#REF!,#REF!,#REF!,#REF!,#REF!,#REF!,#REF!)</f>
        <v>#REF!</v>
      </c>
      <c r="B2" s="14"/>
      <c r="C2" s="14"/>
      <c r="D2" s="14"/>
      <c r="E2" s="14"/>
      <c r="F2" s="14"/>
      <c r="G2" s="15"/>
      <c r="H2" s="15"/>
      <c r="I2" s="15"/>
      <c r="J2" s="15"/>
      <c r="K2" s="15"/>
    </row>
    <row r="3" customHeight="1" spans="1:11">
      <c r="A3" s="16" t="e">
        <f>#REF!&amp;#REF!</f>
        <v>#REF!</v>
      </c>
      <c r="K3" s="17" t="s">
        <v>168</v>
      </c>
    </row>
    <row r="4" s="10" customFormat="1" customHeight="1" spans="1:11">
      <c r="A4" s="18" t="s">
        <v>169</v>
      </c>
      <c r="B4" s="18" t="s">
        <v>284</v>
      </c>
      <c r="C4" s="18" t="s">
        <v>312</v>
      </c>
      <c r="D4" s="18" t="s">
        <v>314</v>
      </c>
      <c r="E4" s="18" t="s">
        <v>315</v>
      </c>
      <c r="F4" s="18" t="s">
        <v>316</v>
      </c>
      <c r="G4" s="19" t="s">
        <v>141</v>
      </c>
      <c r="H4" s="18" t="s">
        <v>142</v>
      </c>
      <c r="I4" s="18" t="s">
        <v>143</v>
      </c>
      <c r="J4" s="18" t="s">
        <v>171</v>
      </c>
      <c r="K4" s="18" t="s">
        <v>240</v>
      </c>
    </row>
    <row r="5" customHeight="1" spans="1:11">
      <c r="A5" s="20"/>
      <c r="B5" s="21"/>
      <c r="C5" s="22"/>
      <c r="D5" s="23"/>
      <c r="E5" s="20"/>
      <c r="F5" s="20"/>
      <c r="G5" s="23"/>
      <c r="H5" s="23"/>
      <c r="I5" s="23"/>
      <c r="J5" s="23" t="str">
        <f>IF(H5=0,"",(I5-H5)/H5*100)</f>
        <v/>
      </c>
      <c r="K5" s="24"/>
    </row>
    <row r="6" customHeight="1" spans="1:11">
      <c r="A6" s="20"/>
      <c r="B6" s="21"/>
      <c r="C6" s="22"/>
      <c r="D6" s="23"/>
      <c r="E6" s="20"/>
      <c r="F6" s="20"/>
      <c r="G6" s="23"/>
      <c r="H6" s="23"/>
      <c r="I6" s="23"/>
      <c r="J6" s="23" t="str">
        <f t="shared" ref="J6:J26" si="0">IF(H6=0,"",(I6-H6)/H6*100)</f>
        <v/>
      </c>
      <c r="K6" s="24"/>
    </row>
    <row r="7" customHeight="1" spans="1:11">
      <c r="A7" s="20"/>
      <c r="B7" s="21"/>
      <c r="C7" s="22"/>
      <c r="D7" s="23"/>
      <c r="E7" s="20"/>
      <c r="F7" s="20"/>
      <c r="G7" s="23"/>
      <c r="H7" s="23"/>
      <c r="I7" s="23"/>
      <c r="J7" s="23" t="str">
        <f t="shared" si="0"/>
        <v/>
      </c>
      <c r="K7" s="24"/>
    </row>
    <row r="8" customHeight="1" spans="1:11">
      <c r="A8" s="20"/>
      <c r="B8" s="21"/>
      <c r="C8" s="22"/>
      <c r="D8" s="23"/>
      <c r="E8" s="20"/>
      <c r="F8" s="20"/>
      <c r="G8" s="23"/>
      <c r="H8" s="23"/>
      <c r="I8" s="23"/>
      <c r="J8" s="23" t="str">
        <f t="shared" si="0"/>
        <v/>
      </c>
      <c r="K8" s="24"/>
    </row>
    <row r="9" customHeight="1" spans="1:11">
      <c r="A9" s="20"/>
      <c r="B9" s="21"/>
      <c r="C9" s="22"/>
      <c r="D9" s="23"/>
      <c r="E9" s="20"/>
      <c r="F9" s="20"/>
      <c r="G9" s="23"/>
      <c r="H9" s="23"/>
      <c r="I9" s="23"/>
      <c r="J9" s="23" t="str">
        <f t="shared" si="0"/>
        <v/>
      </c>
      <c r="K9" s="24"/>
    </row>
    <row r="10" customHeight="1" spans="1:11">
      <c r="A10" s="20"/>
      <c r="B10" s="21"/>
      <c r="C10" s="22"/>
      <c r="D10" s="23"/>
      <c r="E10" s="20"/>
      <c r="F10" s="20"/>
      <c r="G10" s="23"/>
      <c r="H10" s="23"/>
      <c r="I10" s="23"/>
      <c r="J10" s="23" t="str">
        <f t="shared" si="0"/>
        <v/>
      </c>
      <c r="K10" s="24"/>
    </row>
    <row r="11" customHeight="1" spans="1:11">
      <c r="A11" s="20"/>
      <c r="B11" s="21"/>
      <c r="C11" s="22"/>
      <c r="D11" s="23"/>
      <c r="E11" s="20"/>
      <c r="F11" s="20"/>
      <c r="G11" s="23"/>
      <c r="H11" s="23"/>
      <c r="I11" s="23"/>
      <c r="J11" s="23" t="str">
        <f t="shared" si="0"/>
        <v/>
      </c>
      <c r="K11" s="24"/>
    </row>
    <row r="12" customHeight="1" spans="1:11">
      <c r="A12" s="20"/>
      <c r="B12" s="21"/>
      <c r="C12" s="22"/>
      <c r="D12" s="23"/>
      <c r="E12" s="20"/>
      <c r="F12" s="20"/>
      <c r="G12" s="23"/>
      <c r="H12" s="23"/>
      <c r="I12" s="23"/>
      <c r="J12" s="23" t="str">
        <f t="shared" si="0"/>
        <v/>
      </c>
      <c r="K12" s="24"/>
    </row>
    <row r="13" customHeight="1" spans="1:11">
      <c r="A13" s="20"/>
      <c r="B13" s="21"/>
      <c r="C13" s="22"/>
      <c r="D13" s="23"/>
      <c r="E13" s="20"/>
      <c r="F13" s="20"/>
      <c r="G13" s="23"/>
      <c r="H13" s="23"/>
      <c r="I13" s="23"/>
      <c r="J13" s="23" t="str">
        <f t="shared" si="0"/>
        <v/>
      </c>
      <c r="K13" s="24"/>
    </row>
    <row r="14" customHeight="1" spans="1:11">
      <c r="A14" s="20"/>
      <c r="B14" s="21"/>
      <c r="C14" s="22"/>
      <c r="D14" s="23"/>
      <c r="E14" s="20"/>
      <c r="F14" s="20"/>
      <c r="G14" s="23"/>
      <c r="H14" s="23"/>
      <c r="I14" s="23"/>
      <c r="J14" s="23" t="str">
        <f t="shared" si="0"/>
        <v/>
      </c>
      <c r="K14" s="24"/>
    </row>
    <row r="15" customHeight="1" spans="1:11">
      <c r="A15" s="20"/>
      <c r="B15" s="21"/>
      <c r="C15" s="22"/>
      <c r="D15" s="23"/>
      <c r="E15" s="20"/>
      <c r="F15" s="20"/>
      <c r="G15" s="23"/>
      <c r="H15" s="23"/>
      <c r="I15" s="23"/>
      <c r="J15" s="23" t="str">
        <f t="shared" si="0"/>
        <v/>
      </c>
      <c r="K15" s="24"/>
    </row>
    <row r="16" customHeight="1" spans="1:11">
      <c r="A16" s="20"/>
      <c r="B16" s="21"/>
      <c r="C16" s="22"/>
      <c r="D16" s="23"/>
      <c r="E16" s="20"/>
      <c r="F16" s="20"/>
      <c r="G16" s="23"/>
      <c r="H16" s="23"/>
      <c r="I16" s="23"/>
      <c r="J16" s="23" t="str">
        <f t="shared" si="0"/>
        <v/>
      </c>
      <c r="K16" s="24"/>
    </row>
    <row r="17" customHeight="1" spans="1:11">
      <c r="A17" s="20"/>
      <c r="B17" s="21"/>
      <c r="C17" s="22"/>
      <c r="D17" s="23"/>
      <c r="E17" s="20"/>
      <c r="F17" s="20"/>
      <c r="G17" s="23"/>
      <c r="H17" s="23"/>
      <c r="I17" s="23"/>
      <c r="J17" s="23" t="str">
        <f t="shared" si="0"/>
        <v/>
      </c>
      <c r="K17" s="24"/>
    </row>
    <row r="18" customHeight="1" spans="1:11">
      <c r="A18" s="20"/>
      <c r="B18" s="21"/>
      <c r="C18" s="22"/>
      <c r="D18" s="23"/>
      <c r="E18" s="20"/>
      <c r="F18" s="20"/>
      <c r="G18" s="23"/>
      <c r="H18" s="23"/>
      <c r="I18" s="23"/>
      <c r="J18" s="23" t="str">
        <f t="shared" si="0"/>
        <v/>
      </c>
      <c r="K18" s="24"/>
    </row>
    <row r="19" customHeight="1" spans="1:11">
      <c r="A19" s="20"/>
      <c r="B19" s="21"/>
      <c r="C19" s="22"/>
      <c r="D19" s="23"/>
      <c r="E19" s="20"/>
      <c r="F19" s="20"/>
      <c r="G19" s="23"/>
      <c r="H19" s="23"/>
      <c r="I19" s="23"/>
      <c r="J19" s="23" t="str">
        <f t="shared" si="0"/>
        <v/>
      </c>
      <c r="K19" s="24"/>
    </row>
    <row r="20" customHeight="1" spans="1:11">
      <c r="A20" s="20"/>
      <c r="B20" s="21"/>
      <c r="C20" s="22"/>
      <c r="D20" s="23"/>
      <c r="E20" s="20"/>
      <c r="F20" s="20"/>
      <c r="G20" s="23"/>
      <c r="H20" s="23"/>
      <c r="I20" s="23"/>
      <c r="J20" s="23" t="str">
        <f t="shared" si="0"/>
        <v/>
      </c>
      <c r="K20" s="24"/>
    </row>
    <row r="21" customHeight="1" spans="1:11">
      <c r="A21" s="20"/>
      <c r="B21" s="21"/>
      <c r="C21" s="22"/>
      <c r="D21" s="23"/>
      <c r="E21" s="20"/>
      <c r="F21" s="20"/>
      <c r="G21" s="23"/>
      <c r="H21" s="23"/>
      <c r="I21" s="23"/>
      <c r="J21" s="23" t="str">
        <f t="shared" si="0"/>
        <v/>
      </c>
      <c r="K21" s="24"/>
    </row>
    <row r="22" customHeight="1" spans="1:11">
      <c r="A22" s="20"/>
      <c r="B22" s="21"/>
      <c r="C22" s="22"/>
      <c r="D22" s="23"/>
      <c r="E22" s="20"/>
      <c r="F22" s="20"/>
      <c r="G22" s="23"/>
      <c r="H22" s="23"/>
      <c r="I22" s="23"/>
      <c r="J22" s="23" t="str">
        <f t="shared" si="0"/>
        <v/>
      </c>
      <c r="K22" s="24"/>
    </row>
    <row r="23" customHeight="1" spans="1:11">
      <c r="A23" s="20"/>
      <c r="B23" s="21"/>
      <c r="C23" s="22"/>
      <c r="D23" s="23"/>
      <c r="E23" s="20"/>
      <c r="F23" s="20"/>
      <c r="G23" s="23"/>
      <c r="H23" s="23"/>
      <c r="I23" s="23"/>
      <c r="J23" s="23" t="str">
        <f t="shared" si="0"/>
        <v/>
      </c>
      <c r="K23" s="24"/>
    </row>
    <row r="24" customHeight="1" spans="1:11">
      <c r="A24" s="20"/>
      <c r="B24" s="21"/>
      <c r="C24" s="22"/>
      <c r="D24" s="23"/>
      <c r="E24" s="20"/>
      <c r="F24" s="20"/>
      <c r="G24" s="23"/>
      <c r="H24" s="23"/>
      <c r="I24" s="23"/>
      <c r="J24" s="23" t="str">
        <f t="shared" si="0"/>
        <v/>
      </c>
      <c r="K24" s="24"/>
    </row>
    <row r="25" customHeight="1" spans="1:11">
      <c r="A25" s="20"/>
      <c r="B25" s="21"/>
      <c r="C25" s="22"/>
      <c r="D25" s="23"/>
      <c r="E25" s="20"/>
      <c r="F25" s="20"/>
      <c r="G25" s="23"/>
      <c r="H25" s="23"/>
      <c r="I25" s="23"/>
      <c r="J25" s="23" t="str">
        <f t="shared" si="0"/>
        <v/>
      </c>
      <c r="K25" s="24"/>
    </row>
    <row r="26" customHeight="1" spans="1:11">
      <c r="A26" s="25" t="s">
        <v>282</v>
      </c>
      <c r="B26" s="40"/>
      <c r="C26" s="24"/>
      <c r="D26" s="23">
        <f>SUM(D5:D25)</f>
        <v>0</v>
      </c>
      <c r="E26" s="24"/>
      <c r="F26" s="24"/>
      <c r="G26" s="23">
        <f ca="1">SUM(G5:上一行)</f>
        <v>0</v>
      </c>
      <c r="H26" s="23">
        <f ca="1">SUM(H5:上一行)</f>
        <v>0</v>
      </c>
      <c r="I26" s="23">
        <f ca="1">SUM(I5:上一行)</f>
        <v>0</v>
      </c>
      <c r="J26" s="23" t="str">
        <f ca="1" t="shared" si="0"/>
        <v/>
      </c>
      <c r="K26" s="24"/>
    </row>
    <row r="27" customHeight="1" spans="1:8">
      <c r="A27" s="27" t="e">
        <f>#REF!&amp;#REF!</f>
        <v>#REF!</v>
      </c>
      <c r="G27" s="16" t="e">
        <f>"评估人员："&amp;#REF!</f>
        <v>#REF!</v>
      </c>
      <c r="H27" s="16" t="e">
        <f>"评估人员："&amp;#REF!</f>
        <v>#REF!</v>
      </c>
    </row>
    <row r="28" customHeight="1" spans="1:1">
      <c r="A28" s="30" t="e">
        <f>CONCATENATE(#REF!,#REF!,#REF!,#REF!,#REF!,#REF!,#REF!)</f>
        <v>#REF!</v>
      </c>
    </row>
  </sheetData>
  <mergeCells count="3">
    <mergeCell ref="A1:K1"/>
    <mergeCell ref="A2:K2"/>
    <mergeCell ref="A26:B26"/>
  </mergeCells>
  <dataValidations count="1">
    <dataValidation allowBlank="1" showInputMessage="1" showErrorMessage="1" prompt="①发生日期：指利息结算日，填写到日，如2012年12月31日；②利息所属期间：如2012.10.1-2012.12.31" sqref="A1:K1"/>
  </dataValidations>
  <printOptions horizontalCentered="1"/>
  <pageMargins left="0.35" right="0.35" top="0.79" bottom="0.79" header="0.94" footer="0.51"/>
  <pageSetup paperSize="9" fitToHeight="0" orientation="landscape" blackAndWhite="1" verticalDpi="600"/>
  <headerFooter alignWithMargins="0">
    <oddHeader>&amp;R&amp;"宋体,常规"表3-6
共&amp;N页，第&amp;P页</oddHead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R1"/>
    </sheetView>
  </sheetViews>
  <sheetFormatPr defaultColWidth="8.6" defaultRowHeight="15.75" customHeight="1"/>
  <cols>
    <col min="1" max="1" width="5.5" style="11" customWidth="1"/>
    <col min="2" max="2" width="24.8" style="11" customWidth="1"/>
    <col min="3" max="3" width="10" style="11" customWidth="1"/>
    <col min="4" max="4" width="12.5" style="11" customWidth="1"/>
    <col min="5" max="5" width="17.5" style="11" hidden="1" customWidth="1" outlineLevel="1"/>
    <col min="6" max="6" width="17.5" style="11" customWidth="1" collapsed="1"/>
    <col min="7" max="7" width="18.2" style="11" customWidth="1"/>
    <col min="8" max="8" width="10.8" style="11" customWidth="1"/>
    <col min="9" max="9" width="14.2" style="11" customWidth="1"/>
    <col min="10" max="32" width="9" style="11"/>
    <col min="33" max="16384" width="8.6" style="11"/>
  </cols>
  <sheetData>
    <row r="1" s="9" customFormat="1" ht="30" customHeight="1" spans="1:9">
      <c r="A1" s="12" t="s">
        <v>317</v>
      </c>
      <c r="B1" s="13"/>
      <c r="C1" s="13"/>
      <c r="D1" s="13"/>
      <c r="E1" s="13"/>
      <c r="F1" s="13"/>
      <c r="G1" s="13"/>
      <c r="H1" s="13"/>
      <c r="I1" s="13"/>
    </row>
    <row r="2" ht="14.25" customHeight="1" spans="1:9">
      <c r="A2" s="14" t="e">
        <f>CONCATENATE(#REF!,#REF!,#REF!,#REF!,#REF!,#REF!,#REF!)</f>
        <v>#REF!</v>
      </c>
      <c r="B2" s="14"/>
      <c r="C2" s="14"/>
      <c r="D2" s="14"/>
      <c r="E2" s="14"/>
      <c r="F2" s="14"/>
      <c r="G2" s="14"/>
      <c r="H2" s="15"/>
      <c r="I2" s="15"/>
    </row>
    <row r="3" customHeight="1" spans="1:9">
      <c r="A3" s="16" t="e">
        <f>#REF!&amp;#REF!</f>
        <v>#REF!</v>
      </c>
      <c r="I3" s="17" t="s">
        <v>168</v>
      </c>
    </row>
    <row r="4" s="10" customFormat="1" customHeight="1" spans="1:9">
      <c r="A4" s="18" t="s">
        <v>169</v>
      </c>
      <c r="B4" s="18" t="s">
        <v>278</v>
      </c>
      <c r="C4" s="18" t="s">
        <v>312</v>
      </c>
      <c r="D4" s="18" t="s">
        <v>318</v>
      </c>
      <c r="E4" s="19" t="s">
        <v>141</v>
      </c>
      <c r="F4" s="18" t="s">
        <v>142</v>
      </c>
      <c r="G4" s="18" t="s">
        <v>143</v>
      </c>
      <c r="H4" s="18" t="s">
        <v>171</v>
      </c>
      <c r="I4" s="18" t="s">
        <v>240</v>
      </c>
    </row>
    <row r="5" customHeight="1" spans="1:9">
      <c r="A5" s="20"/>
      <c r="B5" s="21"/>
      <c r="C5" s="22"/>
      <c r="D5" s="24"/>
      <c r="E5" s="23"/>
      <c r="F5" s="23"/>
      <c r="G5" s="23"/>
      <c r="H5" s="23" t="str">
        <f>IF(F5=0,"",(G5-F5)/F5*100)</f>
        <v/>
      </c>
      <c r="I5" s="24"/>
    </row>
    <row r="6" customHeight="1" spans="1:9">
      <c r="A6" s="20"/>
      <c r="B6" s="21"/>
      <c r="C6" s="22"/>
      <c r="D6" s="24"/>
      <c r="E6" s="23"/>
      <c r="F6" s="23"/>
      <c r="G6" s="23"/>
      <c r="H6" s="23" t="str">
        <f t="shared" ref="H6:H26" si="0">IF(F6=0,"",(G6-F6)/F6*100)</f>
        <v/>
      </c>
      <c r="I6" s="24"/>
    </row>
    <row r="7" customHeight="1" spans="1:9">
      <c r="A7" s="20"/>
      <c r="B7" s="21"/>
      <c r="C7" s="22"/>
      <c r="D7" s="24"/>
      <c r="E7" s="23"/>
      <c r="F7" s="23"/>
      <c r="G7" s="23"/>
      <c r="H7" s="23" t="str">
        <f t="shared" si="0"/>
        <v/>
      </c>
      <c r="I7" s="24"/>
    </row>
    <row r="8" customHeight="1" spans="1:9">
      <c r="A8" s="20"/>
      <c r="B8" s="21"/>
      <c r="C8" s="22"/>
      <c r="D8" s="24"/>
      <c r="E8" s="23"/>
      <c r="F8" s="23"/>
      <c r="G8" s="23"/>
      <c r="H8" s="23" t="str">
        <f t="shared" si="0"/>
        <v/>
      </c>
      <c r="I8" s="24"/>
    </row>
    <row r="9" customHeight="1" spans="1:9">
      <c r="A9" s="20"/>
      <c r="B9" s="21"/>
      <c r="C9" s="22"/>
      <c r="D9" s="24"/>
      <c r="E9" s="23"/>
      <c r="F9" s="23"/>
      <c r="G9" s="23"/>
      <c r="H9" s="23" t="str">
        <f t="shared" si="0"/>
        <v/>
      </c>
      <c r="I9" s="24"/>
    </row>
    <row r="10" customHeight="1" spans="1:9">
      <c r="A10" s="20"/>
      <c r="B10" s="21"/>
      <c r="C10" s="22"/>
      <c r="D10" s="24"/>
      <c r="E10" s="23"/>
      <c r="F10" s="23"/>
      <c r="G10" s="23"/>
      <c r="H10" s="23" t="str">
        <f t="shared" si="0"/>
        <v/>
      </c>
      <c r="I10" s="24"/>
    </row>
    <row r="11" customHeight="1" spans="1:9">
      <c r="A11" s="20"/>
      <c r="B11" s="21"/>
      <c r="C11" s="22"/>
      <c r="D11" s="24"/>
      <c r="E11" s="23"/>
      <c r="F11" s="23"/>
      <c r="G11" s="23"/>
      <c r="H11" s="23" t="str">
        <f t="shared" si="0"/>
        <v/>
      </c>
      <c r="I11" s="24"/>
    </row>
    <row r="12" customHeight="1" spans="1:9">
      <c r="A12" s="20"/>
      <c r="B12" s="21"/>
      <c r="C12" s="22"/>
      <c r="D12" s="24"/>
      <c r="E12" s="23"/>
      <c r="F12" s="23"/>
      <c r="G12" s="23"/>
      <c r="H12" s="23" t="str">
        <f t="shared" si="0"/>
        <v/>
      </c>
      <c r="I12" s="24"/>
    </row>
    <row r="13" customHeight="1" spans="1:9">
      <c r="A13" s="20"/>
      <c r="B13" s="21"/>
      <c r="C13" s="22"/>
      <c r="D13" s="24"/>
      <c r="E13" s="23"/>
      <c r="F13" s="23"/>
      <c r="G13" s="23"/>
      <c r="H13" s="23" t="str">
        <f t="shared" si="0"/>
        <v/>
      </c>
      <c r="I13" s="24"/>
    </row>
    <row r="14" customHeight="1" spans="1:9">
      <c r="A14" s="20"/>
      <c r="B14" s="21"/>
      <c r="C14" s="22"/>
      <c r="D14" s="24"/>
      <c r="E14" s="23"/>
      <c r="F14" s="23"/>
      <c r="G14" s="23"/>
      <c r="H14" s="23" t="str">
        <f t="shared" si="0"/>
        <v/>
      </c>
      <c r="I14" s="24"/>
    </row>
    <row r="15" customHeight="1" spans="1:9">
      <c r="A15" s="20"/>
      <c r="B15" s="21"/>
      <c r="C15" s="22"/>
      <c r="D15" s="24"/>
      <c r="E15" s="23"/>
      <c r="F15" s="23"/>
      <c r="G15" s="23"/>
      <c r="H15" s="23" t="str">
        <f t="shared" si="0"/>
        <v/>
      </c>
      <c r="I15" s="24"/>
    </row>
    <row r="16" customHeight="1" spans="1:9">
      <c r="A16" s="20"/>
      <c r="B16" s="21"/>
      <c r="C16" s="22"/>
      <c r="D16" s="24"/>
      <c r="E16" s="23"/>
      <c r="F16" s="23"/>
      <c r="G16" s="23"/>
      <c r="H16" s="23" t="str">
        <f t="shared" si="0"/>
        <v/>
      </c>
      <c r="I16" s="24"/>
    </row>
    <row r="17" customHeight="1" spans="1:9">
      <c r="A17" s="20"/>
      <c r="B17" s="21"/>
      <c r="C17" s="22"/>
      <c r="D17" s="24"/>
      <c r="E17" s="23"/>
      <c r="F17" s="23"/>
      <c r="G17" s="23"/>
      <c r="H17" s="23" t="str">
        <f t="shared" si="0"/>
        <v/>
      </c>
      <c r="I17" s="24"/>
    </row>
    <row r="18" customHeight="1" spans="1:9">
      <c r="A18" s="20"/>
      <c r="B18" s="21"/>
      <c r="C18" s="22"/>
      <c r="D18" s="24"/>
      <c r="E18" s="23"/>
      <c r="F18" s="23"/>
      <c r="G18" s="23"/>
      <c r="H18" s="23" t="str">
        <f t="shared" si="0"/>
        <v/>
      </c>
      <c r="I18" s="24"/>
    </row>
    <row r="19" customHeight="1" spans="1:9">
      <c r="A19" s="20"/>
      <c r="B19" s="21"/>
      <c r="C19" s="22"/>
      <c r="D19" s="24"/>
      <c r="E19" s="23"/>
      <c r="F19" s="23"/>
      <c r="G19" s="23"/>
      <c r="H19" s="23" t="str">
        <f t="shared" si="0"/>
        <v/>
      </c>
      <c r="I19" s="24"/>
    </row>
    <row r="20" customHeight="1" spans="1:9">
      <c r="A20" s="20"/>
      <c r="B20" s="21"/>
      <c r="C20" s="22"/>
      <c r="D20" s="24"/>
      <c r="E20" s="23"/>
      <c r="F20" s="23"/>
      <c r="G20" s="23"/>
      <c r="H20" s="23" t="str">
        <f t="shared" si="0"/>
        <v/>
      </c>
      <c r="I20" s="24"/>
    </row>
    <row r="21" customHeight="1" spans="1:9">
      <c r="A21" s="20"/>
      <c r="B21" s="21"/>
      <c r="C21" s="22"/>
      <c r="D21" s="24"/>
      <c r="E21" s="23"/>
      <c r="F21" s="23"/>
      <c r="G21" s="23"/>
      <c r="H21" s="23" t="str">
        <f t="shared" si="0"/>
        <v/>
      </c>
      <c r="I21" s="24"/>
    </row>
    <row r="22" customHeight="1" spans="1:9">
      <c r="A22" s="20"/>
      <c r="B22" s="21"/>
      <c r="C22" s="22"/>
      <c r="D22" s="24"/>
      <c r="E22" s="23"/>
      <c r="F22" s="23"/>
      <c r="G22" s="23"/>
      <c r="H22" s="23" t="str">
        <f t="shared" si="0"/>
        <v/>
      </c>
      <c r="I22" s="24"/>
    </row>
    <row r="23" customHeight="1" spans="1:9">
      <c r="A23" s="20"/>
      <c r="B23" s="21"/>
      <c r="C23" s="22"/>
      <c r="D23" s="24"/>
      <c r="E23" s="23"/>
      <c r="F23" s="23"/>
      <c r="G23" s="23"/>
      <c r="H23" s="23" t="str">
        <f t="shared" si="0"/>
        <v/>
      </c>
      <c r="I23" s="24"/>
    </row>
    <row r="24" customHeight="1" spans="1:9">
      <c r="A24" s="20"/>
      <c r="B24" s="21"/>
      <c r="C24" s="22"/>
      <c r="D24" s="24"/>
      <c r="E24" s="23"/>
      <c r="F24" s="23"/>
      <c r="G24" s="23"/>
      <c r="H24" s="23" t="str">
        <f t="shared" si="0"/>
        <v/>
      </c>
      <c r="I24" s="24"/>
    </row>
    <row r="25" customHeight="1" spans="1:9">
      <c r="A25" s="20"/>
      <c r="B25" s="21"/>
      <c r="C25" s="22"/>
      <c r="D25" s="24"/>
      <c r="E25" s="23"/>
      <c r="F25" s="23"/>
      <c r="G25" s="23"/>
      <c r="H25" s="23" t="str">
        <f t="shared" si="0"/>
        <v/>
      </c>
      <c r="I25" s="24"/>
    </row>
    <row r="26" customHeight="1" spans="1:9">
      <c r="A26" s="25" t="s">
        <v>282</v>
      </c>
      <c r="B26" s="40"/>
      <c r="C26" s="22"/>
      <c r="D26" s="24"/>
      <c r="E26" s="23">
        <f ca="1">SUM(E5:上一行)</f>
        <v>0</v>
      </c>
      <c r="F26" s="23">
        <f ca="1">SUM(F5:上一行)</f>
        <v>0</v>
      </c>
      <c r="G26" s="23">
        <f ca="1">SUM(G5:上一行)</f>
        <v>0</v>
      </c>
      <c r="H26" s="23" t="str">
        <f ca="1" t="shared" si="0"/>
        <v/>
      </c>
      <c r="I26" s="24"/>
    </row>
    <row r="27" customHeight="1" spans="1:6">
      <c r="A27" s="27" t="e">
        <f>#REF!&amp;#REF!</f>
        <v>#REF!</v>
      </c>
      <c r="F27" s="16" t="e">
        <f>"评估人员："&amp;#REF!</f>
        <v>#REF!</v>
      </c>
    </row>
    <row r="28" customHeight="1" spans="1:1">
      <c r="A28" s="30" t="e">
        <f>CONCATENATE(#REF!,#REF!,#REF!,#REF!,#REF!,#REF!,#REF!)</f>
        <v>#REF!</v>
      </c>
    </row>
  </sheetData>
  <mergeCells count="3">
    <mergeCell ref="A1:I1"/>
    <mergeCell ref="A2:I2"/>
    <mergeCell ref="A26:B26"/>
  </mergeCells>
  <dataValidations count="1">
    <dataValidation allowBlank="1" showInputMessage="1" showErrorMessage="1" prompt="①发生日期：指的是利润或股利分配时间，可根据股东会决议或收到利润分配相关通知的日期；②股利所属期间”指股利发生的期间，如2010年应收2009年的股利，则该栏目填写“2009年度”。" sqref="A1:I1"/>
  </dataValidations>
  <printOptions horizontalCentered="1"/>
  <pageMargins left="0.35" right="0.35" top="0.79" bottom="0.79" header="0.94" footer="0.51"/>
  <pageSetup paperSize="9" fitToHeight="0" orientation="landscape" blackAndWhite="1" verticalDpi="600"/>
  <headerFooter alignWithMargins="0">
    <oddHeader>&amp;R&amp;"宋体,常规"表3-7
共&amp;N页，第&amp;P页</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SheetLayoutView="60" workbookViewId="0">
      <selection activeCell="B1" sqref="B1"/>
    </sheetView>
  </sheetViews>
  <sheetFormatPr defaultColWidth="0" defaultRowHeight="15.6" zeroHeight="1"/>
  <cols>
    <col min="1" max="1" width="9" style="573" customWidth="1"/>
    <col min="2" max="2" width="7" style="573" customWidth="1"/>
    <col min="3" max="3" width="12.5" style="573" customWidth="1"/>
    <col min="4" max="4" width="9" style="573" customWidth="1"/>
    <col min="5" max="5" width="14.7" style="573" customWidth="1"/>
    <col min="6" max="6" width="9" style="573" customWidth="1"/>
    <col min="7" max="7" width="19.5" style="573" customWidth="1"/>
    <col min="8" max="12" width="9" style="573" customWidth="1"/>
    <col min="13" max="16384" width="0" style="573" hidden="1"/>
  </cols>
  <sheetData>
    <row r="1" ht="32.55" spans="1:12">
      <c r="A1" s="574" t="s">
        <v>85</v>
      </c>
      <c r="B1" s="575"/>
      <c r="C1" s="575"/>
      <c r="D1" s="575"/>
      <c r="E1" s="576"/>
      <c r="F1" s="575"/>
      <c r="G1" s="575"/>
      <c r="H1" s="575"/>
      <c r="I1" s="575"/>
      <c r="J1" s="575"/>
      <c r="K1" s="575"/>
      <c r="L1" s="575"/>
    </row>
    <row r="2" ht="18.75" spans="1:12">
      <c r="A2" s="577"/>
      <c r="B2" s="578"/>
      <c r="C2" s="579"/>
      <c r="D2" s="579"/>
      <c r="E2" s="579"/>
      <c r="F2" s="579"/>
      <c r="G2" s="579"/>
      <c r="H2" s="579"/>
      <c r="I2" s="579"/>
      <c r="J2" s="579"/>
      <c r="K2" s="579"/>
      <c r="L2" s="579"/>
    </row>
    <row r="3" spans="1:11">
      <c r="A3" s="580">
        <v>1</v>
      </c>
      <c r="B3" s="581" t="s">
        <v>86</v>
      </c>
      <c r="C3" s="582"/>
      <c r="D3" s="582"/>
      <c r="E3" s="582"/>
      <c r="F3" s="582"/>
      <c r="G3" s="582"/>
      <c r="H3" s="582"/>
      <c r="I3" s="582"/>
      <c r="J3" s="582"/>
      <c r="K3" s="582"/>
    </row>
    <row r="4" spans="1:11">
      <c r="A4" s="580"/>
      <c r="B4" s="583" t="s">
        <v>87</v>
      </c>
      <c r="C4" s="582"/>
      <c r="D4" s="582"/>
      <c r="E4" s="582"/>
      <c r="F4" s="582"/>
      <c r="G4" s="582"/>
      <c r="H4" s="582"/>
      <c r="I4" s="582"/>
      <c r="J4" s="582"/>
      <c r="K4" s="582"/>
    </row>
    <row r="5" spans="1:11">
      <c r="A5" s="580">
        <v>2</v>
      </c>
      <c r="B5" s="581" t="s">
        <v>88</v>
      </c>
      <c r="C5" s="582"/>
      <c r="D5" s="582"/>
      <c r="E5" s="582"/>
      <c r="F5" s="582"/>
      <c r="G5" s="582"/>
      <c r="H5" s="582"/>
      <c r="I5" s="582"/>
      <c r="J5" s="582"/>
      <c r="K5" s="582"/>
    </row>
    <row r="6" spans="1:11">
      <c r="A6" s="580">
        <v>3</v>
      </c>
      <c r="B6" s="581" t="s">
        <v>89</v>
      </c>
      <c r="C6" s="582"/>
      <c r="D6" s="582"/>
      <c r="E6" s="582"/>
      <c r="F6" s="582"/>
      <c r="G6" s="582"/>
      <c r="H6" s="582"/>
      <c r="I6" s="582"/>
      <c r="J6" s="582"/>
      <c r="K6" s="582"/>
    </row>
    <row r="7" spans="1:11">
      <c r="A7" s="580">
        <v>4</v>
      </c>
      <c r="B7" s="581" t="s">
        <v>90</v>
      </c>
      <c r="C7" s="582"/>
      <c r="D7" s="582"/>
      <c r="E7" s="582"/>
      <c r="F7" s="582"/>
      <c r="G7" s="582"/>
      <c r="H7" s="582"/>
      <c r="I7" s="582"/>
      <c r="J7" s="582"/>
      <c r="K7" s="582"/>
    </row>
    <row r="8" spans="1:11">
      <c r="A8" s="580">
        <v>5</v>
      </c>
      <c r="B8" s="581" t="s">
        <v>91</v>
      </c>
      <c r="C8" s="582"/>
      <c r="D8" s="582"/>
      <c r="E8" s="582"/>
      <c r="F8" s="582"/>
      <c r="G8" s="582"/>
      <c r="H8" s="582"/>
      <c r="I8" s="582"/>
      <c r="J8" s="582"/>
      <c r="K8" s="582"/>
    </row>
    <row r="9" spans="1:11">
      <c r="A9" s="580"/>
      <c r="B9" s="582" t="s">
        <v>92</v>
      </c>
      <c r="C9" s="582"/>
      <c r="D9" s="582"/>
      <c r="E9" s="582"/>
      <c r="F9" s="582"/>
      <c r="G9" s="582"/>
      <c r="H9" s="582"/>
      <c r="I9" s="582"/>
      <c r="J9" s="582"/>
      <c r="K9" s="582"/>
    </row>
    <row r="10" spans="1:11">
      <c r="A10" s="580"/>
      <c r="B10" s="581" t="s">
        <v>93</v>
      </c>
      <c r="C10" s="582"/>
      <c r="D10" s="582"/>
      <c r="E10" s="582"/>
      <c r="F10" s="582"/>
      <c r="G10" s="582"/>
      <c r="H10" s="582"/>
      <c r="I10" s="582"/>
      <c r="J10" s="582"/>
      <c r="K10" s="582"/>
    </row>
    <row r="11" spans="1:11">
      <c r="A11" s="580"/>
      <c r="B11" s="582" t="s">
        <v>94</v>
      </c>
      <c r="C11" s="582"/>
      <c r="D11" s="582"/>
      <c r="E11" s="582"/>
      <c r="F11" s="582"/>
      <c r="G11" s="582"/>
      <c r="H11" s="582"/>
      <c r="I11" s="582"/>
      <c r="J11" s="582"/>
      <c r="K11" s="582"/>
    </row>
    <row r="12" spans="1:11">
      <c r="A12" s="580"/>
      <c r="B12" s="581" t="s">
        <v>95</v>
      </c>
      <c r="C12" s="582"/>
      <c r="D12" s="582"/>
      <c r="E12" s="582"/>
      <c r="F12" s="582"/>
      <c r="G12" s="582"/>
      <c r="H12" s="582"/>
      <c r="I12" s="582"/>
      <c r="J12" s="582"/>
      <c r="K12" s="582"/>
    </row>
    <row r="13" spans="1:11">
      <c r="A13" s="580">
        <v>6</v>
      </c>
      <c r="B13" s="581" t="s">
        <v>96</v>
      </c>
      <c r="C13" s="582"/>
      <c r="D13" s="582"/>
      <c r="E13" s="582"/>
      <c r="F13" s="582"/>
      <c r="G13" s="582"/>
      <c r="H13" s="582"/>
      <c r="I13" s="582"/>
      <c r="J13" s="582"/>
      <c r="K13" s="582"/>
    </row>
    <row r="14" spans="1:11">
      <c r="A14" s="580">
        <v>7</v>
      </c>
      <c r="B14" s="581" t="s">
        <v>97</v>
      </c>
      <c r="C14" s="582"/>
      <c r="D14" s="584"/>
      <c r="E14" s="582"/>
      <c r="F14" s="582"/>
      <c r="G14" s="582"/>
      <c r="H14" s="582"/>
      <c r="I14" s="582"/>
      <c r="J14" s="582"/>
      <c r="K14" s="582"/>
    </row>
    <row r="15" spans="1:11">
      <c r="A15" s="585"/>
      <c r="B15" s="586" t="s">
        <v>98</v>
      </c>
      <c r="C15" s="587"/>
      <c r="D15" s="588"/>
      <c r="E15" s="588"/>
      <c r="F15" s="588"/>
      <c r="G15" s="588"/>
      <c r="H15" s="588"/>
      <c r="I15" s="588"/>
      <c r="J15" s="588"/>
      <c r="K15" s="588"/>
    </row>
    <row r="16" spans="1:11">
      <c r="A16" s="588"/>
      <c r="B16" s="586" t="s">
        <v>99</v>
      </c>
      <c r="C16" s="587"/>
      <c r="D16" s="588"/>
      <c r="E16" s="588"/>
      <c r="F16" s="588"/>
      <c r="G16" s="588"/>
      <c r="H16" s="588"/>
      <c r="I16" s="588"/>
      <c r="J16" s="588"/>
      <c r="K16" s="588"/>
    </row>
    <row r="17" spans="1:11">
      <c r="A17" s="580">
        <v>8</v>
      </c>
      <c r="B17" s="581" t="s">
        <v>100</v>
      </c>
      <c r="C17" s="582"/>
      <c r="D17" s="584"/>
      <c r="E17" s="582"/>
      <c r="F17" s="582"/>
      <c r="G17" s="582"/>
      <c r="H17" s="582"/>
      <c r="I17" s="582"/>
      <c r="J17" s="582"/>
      <c r="K17" s="582"/>
    </row>
    <row r="18" spans="1:11">
      <c r="A18" s="580">
        <v>9</v>
      </c>
      <c r="B18" s="581" t="s">
        <v>101</v>
      </c>
      <c r="C18" s="582"/>
      <c r="D18" s="584"/>
      <c r="E18" s="582"/>
      <c r="F18" s="582"/>
      <c r="G18" s="582"/>
      <c r="H18" s="582"/>
      <c r="I18" s="582"/>
      <c r="J18" s="582"/>
      <c r="K18" s="582"/>
    </row>
    <row r="19" spans="1:11">
      <c r="A19" s="588"/>
      <c r="B19" s="586"/>
      <c r="C19" s="587"/>
      <c r="D19" s="588"/>
      <c r="E19" s="588"/>
      <c r="F19" s="588"/>
      <c r="G19" s="588"/>
      <c r="H19" s="588"/>
      <c r="I19" s="588"/>
      <c r="J19" s="588"/>
      <c r="K19" s="588"/>
    </row>
    <row r="20" s="572" customFormat="1" ht="25.8" spans="1:11">
      <c r="A20" s="589"/>
      <c r="B20" s="590" t="s">
        <v>102</v>
      </c>
      <c r="C20" s="591"/>
      <c r="D20" s="591"/>
      <c r="E20" s="591"/>
      <c r="F20" s="591"/>
      <c r="G20" s="591"/>
      <c r="H20" s="591"/>
      <c r="I20" s="591"/>
      <c r="J20" s="591"/>
      <c r="K20" s="591"/>
    </row>
    <row r="21" s="572" customFormat="1" ht="25.8" spans="1:11">
      <c r="A21" s="589"/>
      <c r="B21" s="590" t="s">
        <v>103</v>
      </c>
      <c r="C21" s="589"/>
      <c r="D21" s="591"/>
      <c r="E21" s="591"/>
      <c r="F21" s="591"/>
      <c r="G21" s="591"/>
      <c r="H21" s="591"/>
      <c r="I21" s="591"/>
      <c r="J21" s="591"/>
      <c r="K21" s="591"/>
    </row>
    <row r="22" spans="1:11">
      <c r="A22" s="588"/>
      <c r="B22" s="588"/>
      <c r="C22" s="588"/>
      <c r="D22" s="588"/>
      <c r="E22" s="588"/>
      <c r="F22" s="588"/>
      <c r="G22" s="588"/>
      <c r="H22" s="588"/>
      <c r="I22" s="588"/>
      <c r="J22" s="588"/>
      <c r="K22" s="588"/>
    </row>
    <row r="23" ht="18" spans="1:11">
      <c r="A23" s="592"/>
      <c r="B23" s="593" t="s">
        <v>104</v>
      </c>
      <c r="C23" s="594"/>
      <c r="D23" s="594"/>
      <c r="E23" s="594"/>
      <c r="F23" s="594"/>
      <c r="G23" s="592"/>
      <c r="H23" s="592"/>
      <c r="I23" s="592"/>
      <c r="J23" s="592"/>
      <c r="K23" s="592"/>
    </row>
    <row r="24" ht="18" spans="1:11">
      <c r="A24" s="595"/>
      <c r="B24" s="596" t="s">
        <v>105</v>
      </c>
      <c r="C24" s="597"/>
      <c r="D24" s="598" t="s">
        <v>106</v>
      </c>
      <c r="E24" s="597"/>
      <c r="F24" s="597" t="s">
        <v>107</v>
      </c>
      <c r="G24" s="599"/>
      <c r="H24" s="595"/>
      <c r="I24" s="595"/>
      <c r="J24" s="595"/>
      <c r="K24" s="595"/>
    </row>
    <row r="25"/>
    <row r="26"/>
    <row r="27" ht="16.35" spans="1:12">
      <c r="A27" s="600"/>
      <c r="B27" s="600"/>
      <c r="C27" s="600"/>
      <c r="D27" s="600"/>
      <c r="E27" s="600"/>
      <c r="F27" s="600"/>
      <c r="G27" s="600"/>
      <c r="H27" s="600"/>
      <c r="I27" s="600"/>
      <c r="J27" s="600"/>
      <c r="K27" s="600"/>
      <c r="L27" s="600"/>
    </row>
  </sheetData>
  <printOptions horizontalCentered="1" verticalCentered="1"/>
  <pageMargins left="0.59" right="0.59" top="0.79" bottom="0.79" header="0" footer="0"/>
  <pageSetup paperSize="9" orientation="landscape" blackAndWhite="1" horizontalDpi="600" verticalDpi="600"/>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4"/>
  <sheetViews>
    <sheetView workbookViewId="0">
      <selection activeCell="A1" sqref="A1:Z1"/>
    </sheetView>
  </sheetViews>
  <sheetFormatPr defaultColWidth="8.6" defaultRowHeight="15.75" customHeight="1"/>
  <cols>
    <col min="1" max="1" width="5.2" style="11" customWidth="1"/>
    <col min="2" max="2" width="23.8" style="11" customWidth="1"/>
    <col min="3" max="3" width="11.8" style="11" customWidth="1"/>
    <col min="4" max="4" width="11.6" style="11" customWidth="1"/>
    <col min="5" max="5" width="7.8" style="11" customWidth="1"/>
    <col min="6" max="6" width="7" style="11" hidden="1" customWidth="1" outlineLevel="1"/>
    <col min="7" max="10" width="9.7" style="359" hidden="1" customWidth="1" outlineLevel="1"/>
    <col min="11" max="11" width="13.6" style="359" hidden="1" customWidth="1" outlineLevel="1"/>
    <col min="12" max="12" width="8.8" style="359" hidden="1" customWidth="1" outlineLevel="1"/>
    <col min="13" max="13" width="8.8" style="392" hidden="1" customWidth="1" outlineLevel="1"/>
    <col min="14" max="14" width="8.8" style="11" hidden="1" customWidth="1" outlineLevel="1"/>
    <col min="15" max="15" width="7" style="11" customWidth="1" collapsed="1"/>
    <col min="16" max="19" width="9.7" style="359" hidden="1" customWidth="1" outlineLevel="1"/>
    <col min="20" max="20" width="13.6" style="359" customWidth="1" collapsed="1"/>
    <col min="21" max="21" width="8.8" style="359" hidden="1" customWidth="1" outlineLevel="1"/>
    <col min="22" max="22" width="8.8" style="392" hidden="1" customWidth="1" outlineLevel="1"/>
    <col min="23" max="23" width="8.8" style="11" hidden="1" customWidth="1" outlineLevel="1"/>
    <col min="24" max="24" width="18.5" style="11" customWidth="1" collapsed="1"/>
    <col min="25" max="25" width="9.6" style="11"/>
    <col min="26" max="26" width="14.7" style="11" customWidth="1"/>
    <col min="27" max="32" width="9" style="11"/>
    <col min="33" max="16384" width="8.6" style="11"/>
  </cols>
  <sheetData>
    <row r="1" s="9" customFormat="1" ht="30" customHeight="1" spans="1:26">
      <c r="A1" s="12" t="s">
        <v>319</v>
      </c>
      <c r="B1" s="13"/>
      <c r="C1" s="13"/>
      <c r="D1" s="13"/>
      <c r="E1" s="13"/>
      <c r="F1" s="13"/>
      <c r="G1" s="13"/>
      <c r="H1" s="13"/>
      <c r="I1" s="13"/>
      <c r="J1" s="13"/>
      <c r="K1" s="13"/>
      <c r="L1" s="13"/>
      <c r="M1" s="13"/>
      <c r="N1" s="13"/>
      <c r="O1" s="13"/>
      <c r="P1" s="13"/>
      <c r="Q1" s="13"/>
      <c r="R1" s="13"/>
      <c r="S1" s="13"/>
      <c r="T1" s="13"/>
      <c r="U1" s="13"/>
      <c r="V1" s="13"/>
      <c r="W1" s="13"/>
      <c r="X1" s="13"/>
      <c r="Y1" s="13"/>
      <c r="Z1" s="13"/>
    </row>
    <row r="2" ht="14.25" customHeight="1" spans="1:26">
      <c r="A2" s="14" t="e">
        <f>CONCATENATE(#REF!,#REF!,#REF!,#REF!,#REF!,#REF!,#REF!)</f>
        <v>#REF!</v>
      </c>
      <c r="B2" s="14"/>
      <c r="C2" s="14"/>
      <c r="D2" s="14"/>
      <c r="E2" s="14"/>
      <c r="F2" s="14"/>
      <c r="G2" s="14"/>
      <c r="H2" s="14"/>
      <c r="I2" s="15"/>
      <c r="J2" s="15"/>
      <c r="K2" s="15"/>
      <c r="L2" s="15"/>
      <c r="M2" s="15"/>
      <c r="N2" s="15"/>
      <c r="O2" s="15"/>
      <c r="P2" s="15"/>
      <c r="Q2" s="15"/>
      <c r="R2" s="15"/>
      <c r="S2" s="15"/>
      <c r="T2" s="15"/>
      <c r="U2" s="15"/>
      <c r="V2" s="15"/>
      <c r="W2" s="15"/>
      <c r="X2" s="15"/>
      <c r="Y2" s="15"/>
      <c r="Z2" s="15"/>
    </row>
    <row r="3" customHeight="1" spans="1:26">
      <c r="A3" s="16" t="e">
        <f>#REF!&amp;#REF!</f>
        <v>#REF!</v>
      </c>
      <c r="M3" s="359"/>
      <c r="V3" s="359"/>
      <c r="Z3" s="17" t="s">
        <v>168</v>
      </c>
    </row>
    <row r="4" customHeight="1" spans="1:26">
      <c r="A4" s="63" t="s">
        <v>169</v>
      </c>
      <c r="B4" s="63" t="s">
        <v>284</v>
      </c>
      <c r="C4" s="63" t="s">
        <v>285</v>
      </c>
      <c r="D4" s="63" t="s">
        <v>279</v>
      </c>
      <c r="E4" s="63" t="s">
        <v>320</v>
      </c>
      <c r="F4" s="380" t="s">
        <v>141</v>
      </c>
      <c r="G4" s="393"/>
      <c r="H4" s="393"/>
      <c r="I4" s="393"/>
      <c r="J4" s="393"/>
      <c r="K4" s="393"/>
      <c r="L4" s="393"/>
      <c r="M4" s="393"/>
      <c r="N4" s="400"/>
      <c r="O4" s="55" t="s">
        <v>287</v>
      </c>
      <c r="P4" s="401" t="s">
        <v>288</v>
      </c>
      <c r="Q4" s="401"/>
      <c r="R4" s="401"/>
      <c r="S4" s="401"/>
      <c r="T4" s="55" t="s">
        <v>289</v>
      </c>
      <c r="U4" s="55" t="s">
        <v>290</v>
      </c>
      <c r="V4" s="55"/>
      <c r="W4" s="55"/>
      <c r="X4" s="63" t="s">
        <v>143</v>
      </c>
      <c r="Y4" s="63" t="s">
        <v>171</v>
      </c>
      <c r="Z4" s="63" t="s">
        <v>240</v>
      </c>
    </row>
    <row r="5" s="10" customFormat="1" customHeight="1" spans="1:26">
      <c r="A5" s="394"/>
      <c r="B5" s="394"/>
      <c r="C5" s="394"/>
      <c r="D5" s="394"/>
      <c r="E5" s="394"/>
      <c r="F5" s="76" t="s">
        <v>287</v>
      </c>
      <c r="G5" s="395" t="s">
        <v>288</v>
      </c>
      <c r="H5" s="396"/>
      <c r="I5" s="396"/>
      <c r="J5" s="402"/>
      <c r="K5" s="76" t="s">
        <v>289</v>
      </c>
      <c r="L5" s="403" t="s">
        <v>290</v>
      </c>
      <c r="M5" s="404"/>
      <c r="N5" s="404"/>
      <c r="O5" s="55"/>
      <c r="P5" s="401"/>
      <c r="Q5" s="401"/>
      <c r="R5" s="401"/>
      <c r="S5" s="401"/>
      <c r="T5" s="55"/>
      <c r="U5" s="55"/>
      <c r="V5" s="55"/>
      <c r="W5" s="55"/>
      <c r="X5" s="394"/>
      <c r="Y5" s="394"/>
      <c r="Z5" s="394"/>
    </row>
    <row r="6" customHeight="1" spans="1:26">
      <c r="A6" s="64"/>
      <c r="B6" s="64"/>
      <c r="C6" s="64"/>
      <c r="D6" s="64"/>
      <c r="E6" s="64"/>
      <c r="F6" s="78"/>
      <c r="G6" s="397" t="s">
        <v>291</v>
      </c>
      <c r="H6" s="397" t="s">
        <v>292</v>
      </c>
      <c r="I6" s="397" t="s">
        <v>293</v>
      </c>
      <c r="J6" s="397" t="s">
        <v>294</v>
      </c>
      <c r="K6" s="78"/>
      <c r="L6" s="405" t="s">
        <v>295</v>
      </c>
      <c r="M6" s="405" t="s">
        <v>296</v>
      </c>
      <c r="N6" s="406" t="s">
        <v>321</v>
      </c>
      <c r="O6" s="55"/>
      <c r="P6" s="407" t="s">
        <v>297</v>
      </c>
      <c r="Q6" s="407" t="s">
        <v>298</v>
      </c>
      <c r="R6" s="407" t="s">
        <v>299</v>
      </c>
      <c r="S6" s="407" t="s">
        <v>300</v>
      </c>
      <c r="T6" s="55"/>
      <c r="U6" s="410" t="s">
        <v>295</v>
      </c>
      <c r="V6" s="410" t="s">
        <v>296</v>
      </c>
      <c r="W6" s="411" t="s">
        <v>321</v>
      </c>
      <c r="X6" s="64"/>
      <c r="Y6" s="64"/>
      <c r="Z6" s="64"/>
    </row>
    <row r="7" customHeight="1" spans="1:26">
      <c r="A7" s="20"/>
      <c r="B7" s="21"/>
      <c r="C7" s="21"/>
      <c r="D7" s="20"/>
      <c r="E7" s="22"/>
      <c r="F7" s="20"/>
      <c r="G7" s="398"/>
      <c r="H7" s="398"/>
      <c r="I7" s="398"/>
      <c r="J7" s="398"/>
      <c r="K7" s="23">
        <f>SUM(G7:J7)</f>
        <v>0</v>
      </c>
      <c r="L7" s="398"/>
      <c r="M7" s="408"/>
      <c r="N7" s="29">
        <f>L7+M7</f>
        <v>0</v>
      </c>
      <c r="O7" s="20"/>
      <c r="P7" s="398"/>
      <c r="Q7" s="398"/>
      <c r="R7" s="398"/>
      <c r="S7" s="398"/>
      <c r="T7" s="23">
        <f>SUM(P7:S7)</f>
        <v>0</v>
      </c>
      <c r="U7" s="398"/>
      <c r="V7" s="408"/>
      <c r="W7" s="29">
        <f>U7+V7</f>
        <v>0</v>
      </c>
      <c r="X7" s="23"/>
      <c r="Y7" s="23" t="str">
        <f>IF(T7=0,"",(X7-T7)/T7*100)</f>
        <v/>
      </c>
      <c r="Z7" s="24"/>
    </row>
    <row r="8" customHeight="1" spans="1:26">
      <c r="A8" s="20"/>
      <c r="B8" s="21"/>
      <c r="C8" s="21"/>
      <c r="D8" s="20"/>
      <c r="E8" s="22"/>
      <c r="F8" s="20"/>
      <c r="G8" s="398"/>
      <c r="H8" s="398"/>
      <c r="I8" s="398"/>
      <c r="J8" s="398"/>
      <c r="K8" s="23">
        <f t="shared" ref="K8:K24" si="0">SUM(G8:J8)</f>
        <v>0</v>
      </c>
      <c r="L8" s="398"/>
      <c r="M8" s="408"/>
      <c r="N8" s="29">
        <f t="shared" ref="N8:N24" si="1">L8+M8</f>
        <v>0</v>
      </c>
      <c r="O8" s="20"/>
      <c r="P8" s="398"/>
      <c r="Q8" s="398"/>
      <c r="R8" s="398"/>
      <c r="S8" s="398"/>
      <c r="T8" s="23">
        <f t="shared" ref="T8:T24" si="2">SUM(P8:S8)</f>
        <v>0</v>
      </c>
      <c r="U8" s="398"/>
      <c r="V8" s="408"/>
      <c r="W8" s="29">
        <f t="shared" ref="W8:W24" si="3">U8+V8</f>
        <v>0</v>
      </c>
      <c r="X8" s="23"/>
      <c r="Y8" s="23" t="str">
        <f t="shared" ref="Y8:Y27" si="4">IF(T8=0,"",(X8-T8)/T8*100)</f>
        <v/>
      </c>
      <c r="Z8" s="24"/>
    </row>
    <row r="9" customHeight="1" spans="1:26">
      <c r="A9" s="20"/>
      <c r="B9" s="21"/>
      <c r="C9" s="21"/>
      <c r="D9" s="20"/>
      <c r="E9" s="22"/>
      <c r="F9" s="20"/>
      <c r="G9" s="398"/>
      <c r="H9" s="398"/>
      <c r="I9" s="398"/>
      <c r="J9" s="398"/>
      <c r="K9" s="23">
        <f t="shared" si="0"/>
        <v>0</v>
      </c>
      <c r="L9" s="398"/>
      <c r="M9" s="408"/>
      <c r="N9" s="29">
        <f t="shared" si="1"/>
        <v>0</v>
      </c>
      <c r="O9" s="20"/>
      <c r="P9" s="398"/>
      <c r="Q9" s="398"/>
      <c r="R9" s="398"/>
      <c r="S9" s="398"/>
      <c r="T9" s="23">
        <f t="shared" si="2"/>
        <v>0</v>
      </c>
      <c r="U9" s="398"/>
      <c r="V9" s="408"/>
      <c r="W9" s="29">
        <f t="shared" si="3"/>
        <v>0</v>
      </c>
      <c r="X9" s="23"/>
      <c r="Y9" s="23" t="str">
        <f t="shared" si="4"/>
        <v/>
      </c>
      <c r="Z9" s="24"/>
    </row>
    <row r="10" customHeight="1" spans="1:26">
      <c r="A10" s="20"/>
      <c r="B10" s="21"/>
      <c r="C10" s="21"/>
      <c r="D10" s="20"/>
      <c r="E10" s="22"/>
      <c r="F10" s="20"/>
      <c r="G10" s="398"/>
      <c r="H10" s="398"/>
      <c r="I10" s="398"/>
      <c r="J10" s="398"/>
      <c r="K10" s="23">
        <f t="shared" si="0"/>
        <v>0</v>
      </c>
      <c r="L10" s="398"/>
      <c r="M10" s="408"/>
      <c r="N10" s="29">
        <f t="shared" si="1"/>
        <v>0</v>
      </c>
      <c r="O10" s="20"/>
      <c r="P10" s="398"/>
      <c r="Q10" s="398"/>
      <c r="R10" s="398"/>
      <c r="S10" s="398"/>
      <c r="T10" s="23">
        <f t="shared" si="2"/>
        <v>0</v>
      </c>
      <c r="U10" s="398"/>
      <c r="V10" s="408"/>
      <c r="W10" s="29">
        <f t="shared" si="3"/>
        <v>0</v>
      </c>
      <c r="X10" s="23"/>
      <c r="Y10" s="23" t="str">
        <f t="shared" si="4"/>
        <v/>
      </c>
      <c r="Z10" s="24"/>
    </row>
    <row r="11" customHeight="1" spans="1:26">
      <c r="A11" s="20"/>
      <c r="B11" s="21"/>
      <c r="C11" s="21"/>
      <c r="D11" s="20"/>
      <c r="E11" s="22"/>
      <c r="F11" s="20"/>
      <c r="G11" s="398"/>
      <c r="H11" s="398"/>
      <c r="I11" s="398"/>
      <c r="J11" s="398"/>
      <c r="K11" s="23">
        <f t="shared" si="0"/>
        <v>0</v>
      </c>
      <c r="L11" s="398"/>
      <c r="M11" s="408"/>
      <c r="N11" s="29">
        <f t="shared" si="1"/>
        <v>0</v>
      </c>
      <c r="O11" s="20"/>
      <c r="P11" s="398"/>
      <c r="Q11" s="398"/>
      <c r="R11" s="398"/>
      <c r="S11" s="398"/>
      <c r="T11" s="23">
        <f t="shared" si="2"/>
        <v>0</v>
      </c>
      <c r="U11" s="398"/>
      <c r="V11" s="408"/>
      <c r="W11" s="29">
        <f t="shared" si="3"/>
        <v>0</v>
      </c>
      <c r="X11" s="23"/>
      <c r="Y11" s="23" t="str">
        <f t="shared" si="4"/>
        <v/>
      </c>
      <c r="Z11" s="24"/>
    </row>
    <row r="12" customHeight="1" spans="1:26">
      <c r="A12" s="20"/>
      <c r="B12" s="21"/>
      <c r="C12" s="21"/>
      <c r="D12" s="20"/>
      <c r="E12" s="22"/>
      <c r="F12" s="20"/>
      <c r="G12" s="398"/>
      <c r="H12" s="398"/>
      <c r="I12" s="398"/>
      <c r="J12" s="398"/>
      <c r="K12" s="23">
        <f t="shared" si="0"/>
        <v>0</v>
      </c>
      <c r="L12" s="398"/>
      <c r="M12" s="408"/>
      <c r="N12" s="29">
        <f t="shared" si="1"/>
        <v>0</v>
      </c>
      <c r="O12" s="20"/>
      <c r="P12" s="398"/>
      <c r="Q12" s="398"/>
      <c r="R12" s="398"/>
      <c r="S12" s="398"/>
      <c r="T12" s="23">
        <f t="shared" si="2"/>
        <v>0</v>
      </c>
      <c r="U12" s="398"/>
      <c r="V12" s="408"/>
      <c r="W12" s="29">
        <f t="shared" si="3"/>
        <v>0</v>
      </c>
      <c r="X12" s="23"/>
      <c r="Y12" s="23" t="str">
        <f t="shared" si="4"/>
        <v/>
      </c>
      <c r="Z12" s="24"/>
    </row>
    <row r="13" customHeight="1" spans="1:26">
      <c r="A13" s="20"/>
      <c r="B13" s="21"/>
      <c r="C13" s="21"/>
      <c r="D13" s="20"/>
      <c r="E13" s="22"/>
      <c r="F13" s="20"/>
      <c r="G13" s="398"/>
      <c r="H13" s="398"/>
      <c r="I13" s="398"/>
      <c r="J13" s="398"/>
      <c r="K13" s="23">
        <f t="shared" si="0"/>
        <v>0</v>
      </c>
      <c r="L13" s="398"/>
      <c r="M13" s="408"/>
      <c r="N13" s="29">
        <f t="shared" si="1"/>
        <v>0</v>
      </c>
      <c r="O13" s="20"/>
      <c r="P13" s="398"/>
      <c r="Q13" s="398"/>
      <c r="R13" s="398"/>
      <c r="S13" s="398"/>
      <c r="T13" s="23">
        <f t="shared" si="2"/>
        <v>0</v>
      </c>
      <c r="U13" s="398"/>
      <c r="V13" s="408"/>
      <c r="W13" s="29">
        <f t="shared" si="3"/>
        <v>0</v>
      </c>
      <c r="X13" s="23"/>
      <c r="Y13" s="23" t="str">
        <f t="shared" si="4"/>
        <v/>
      </c>
      <c r="Z13" s="24"/>
    </row>
    <row r="14" customHeight="1" spans="1:26">
      <c r="A14" s="20"/>
      <c r="B14" s="21"/>
      <c r="C14" s="21"/>
      <c r="D14" s="20"/>
      <c r="E14" s="22"/>
      <c r="F14" s="20"/>
      <c r="G14" s="398"/>
      <c r="H14" s="398"/>
      <c r="I14" s="398"/>
      <c r="J14" s="398"/>
      <c r="K14" s="23">
        <f t="shared" si="0"/>
        <v>0</v>
      </c>
      <c r="L14" s="398"/>
      <c r="M14" s="408"/>
      <c r="N14" s="29">
        <f t="shared" si="1"/>
        <v>0</v>
      </c>
      <c r="O14" s="20"/>
      <c r="P14" s="398"/>
      <c r="Q14" s="398"/>
      <c r="R14" s="398"/>
      <c r="S14" s="398"/>
      <c r="T14" s="23">
        <f t="shared" si="2"/>
        <v>0</v>
      </c>
      <c r="U14" s="398"/>
      <c r="V14" s="408"/>
      <c r="W14" s="29">
        <f t="shared" si="3"/>
        <v>0</v>
      </c>
      <c r="X14" s="23"/>
      <c r="Y14" s="23" t="str">
        <f t="shared" si="4"/>
        <v/>
      </c>
      <c r="Z14" s="24"/>
    </row>
    <row r="15" customHeight="1" spans="1:26">
      <c r="A15" s="20"/>
      <c r="B15" s="21"/>
      <c r="C15" s="21"/>
      <c r="D15" s="20"/>
      <c r="E15" s="22"/>
      <c r="F15" s="20"/>
      <c r="G15" s="398"/>
      <c r="H15" s="398"/>
      <c r="I15" s="398"/>
      <c r="J15" s="398"/>
      <c r="K15" s="23">
        <f t="shared" si="0"/>
        <v>0</v>
      </c>
      <c r="L15" s="398"/>
      <c r="M15" s="408"/>
      <c r="N15" s="29">
        <f t="shared" si="1"/>
        <v>0</v>
      </c>
      <c r="O15" s="20"/>
      <c r="P15" s="398"/>
      <c r="Q15" s="398"/>
      <c r="R15" s="398"/>
      <c r="S15" s="398"/>
      <c r="T15" s="23">
        <f t="shared" si="2"/>
        <v>0</v>
      </c>
      <c r="U15" s="398"/>
      <c r="V15" s="408"/>
      <c r="W15" s="29">
        <f t="shared" si="3"/>
        <v>0</v>
      </c>
      <c r="X15" s="23"/>
      <c r="Y15" s="23" t="str">
        <f t="shared" si="4"/>
        <v/>
      </c>
      <c r="Z15" s="24"/>
    </row>
    <row r="16" customHeight="1" spans="1:26">
      <c r="A16" s="20"/>
      <c r="B16" s="21"/>
      <c r="C16" s="21"/>
      <c r="D16" s="20"/>
      <c r="E16" s="22"/>
      <c r="F16" s="20"/>
      <c r="G16" s="398"/>
      <c r="H16" s="398"/>
      <c r="I16" s="398"/>
      <c r="J16" s="398"/>
      <c r="K16" s="23">
        <f t="shared" si="0"/>
        <v>0</v>
      </c>
      <c r="L16" s="398"/>
      <c r="M16" s="408"/>
      <c r="N16" s="29">
        <f t="shared" si="1"/>
        <v>0</v>
      </c>
      <c r="O16" s="20"/>
      <c r="P16" s="398"/>
      <c r="Q16" s="398"/>
      <c r="R16" s="398"/>
      <c r="S16" s="398"/>
      <c r="T16" s="23">
        <f t="shared" si="2"/>
        <v>0</v>
      </c>
      <c r="U16" s="398"/>
      <c r="V16" s="408"/>
      <c r="W16" s="29">
        <f t="shared" si="3"/>
        <v>0</v>
      </c>
      <c r="X16" s="23"/>
      <c r="Y16" s="23" t="str">
        <f t="shared" si="4"/>
        <v/>
      </c>
      <c r="Z16" s="24"/>
    </row>
    <row r="17" customHeight="1" spans="1:26">
      <c r="A17" s="20"/>
      <c r="B17" s="21"/>
      <c r="C17" s="21"/>
      <c r="D17" s="20"/>
      <c r="E17" s="22"/>
      <c r="F17" s="20"/>
      <c r="G17" s="398"/>
      <c r="H17" s="398"/>
      <c r="I17" s="398"/>
      <c r="J17" s="398"/>
      <c r="K17" s="23">
        <f t="shared" si="0"/>
        <v>0</v>
      </c>
      <c r="L17" s="398"/>
      <c r="M17" s="408"/>
      <c r="N17" s="29">
        <f t="shared" si="1"/>
        <v>0</v>
      </c>
      <c r="O17" s="20"/>
      <c r="P17" s="398"/>
      <c r="Q17" s="398"/>
      <c r="R17" s="398"/>
      <c r="S17" s="398"/>
      <c r="T17" s="23">
        <f t="shared" si="2"/>
        <v>0</v>
      </c>
      <c r="U17" s="398"/>
      <c r="V17" s="408"/>
      <c r="W17" s="29">
        <f t="shared" si="3"/>
        <v>0</v>
      </c>
      <c r="X17" s="23"/>
      <c r="Y17" s="23" t="str">
        <f t="shared" si="4"/>
        <v/>
      </c>
      <c r="Z17" s="24"/>
    </row>
    <row r="18" customHeight="1" spans="1:26">
      <c r="A18" s="20"/>
      <c r="B18" s="21"/>
      <c r="C18" s="21"/>
      <c r="D18" s="20"/>
      <c r="E18" s="22"/>
      <c r="F18" s="20"/>
      <c r="G18" s="398"/>
      <c r="H18" s="398"/>
      <c r="I18" s="398"/>
      <c r="J18" s="398"/>
      <c r="K18" s="23">
        <f t="shared" si="0"/>
        <v>0</v>
      </c>
      <c r="L18" s="398"/>
      <c r="M18" s="408"/>
      <c r="N18" s="29">
        <f t="shared" si="1"/>
        <v>0</v>
      </c>
      <c r="O18" s="20"/>
      <c r="P18" s="398"/>
      <c r="Q18" s="398"/>
      <c r="R18" s="398"/>
      <c r="S18" s="398"/>
      <c r="T18" s="23">
        <f t="shared" si="2"/>
        <v>0</v>
      </c>
      <c r="U18" s="398"/>
      <c r="V18" s="408"/>
      <c r="W18" s="29">
        <f t="shared" si="3"/>
        <v>0</v>
      </c>
      <c r="X18" s="23"/>
      <c r="Y18" s="23" t="str">
        <f t="shared" si="4"/>
        <v/>
      </c>
      <c r="Z18" s="24"/>
    </row>
    <row r="19" customHeight="1" spans="1:26">
      <c r="A19" s="20"/>
      <c r="B19" s="21"/>
      <c r="C19" s="21"/>
      <c r="D19" s="20"/>
      <c r="E19" s="22"/>
      <c r="F19" s="20"/>
      <c r="G19" s="398"/>
      <c r="H19" s="398"/>
      <c r="I19" s="398"/>
      <c r="J19" s="398"/>
      <c r="K19" s="23">
        <f t="shared" si="0"/>
        <v>0</v>
      </c>
      <c r="L19" s="398"/>
      <c r="M19" s="408"/>
      <c r="N19" s="29">
        <f t="shared" si="1"/>
        <v>0</v>
      </c>
      <c r="O19" s="20"/>
      <c r="P19" s="398"/>
      <c r="Q19" s="398"/>
      <c r="R19" s="398"/>
      <c r="S19" s="398"/>
      <c r="T19" s="23">
        <f t="shared" si="2"/>
        <v>0</v>
      </c>
      <c r="U19" s="398"/>
      <c r="V19" s="408"/>
      <c r="W19" s="29">
        <f t="shared" si="3"/>
        <v>0</v>
      </c>
      <c r="X19" s="23"/>
      <c r="Y19" s="23" t="str">
        <f t="shared" si="4"/>
        <v/>
      </c>
      <c r="Z19" s="24"/>
    </row>
    <row r="20" customHeight="1" spans="1:26">
      <c r="A20" s="20"/>
      <c r="B20" s="21"/>
      <c r="C20" s="21"/>
      <c r="D20" s="20"/>
      <c r="E20" s="22"/>
      <c r="F20" s="20"/>
      <c r="G20" s="398"/>
      <c r="H20" s="398"/>
      <c r="I20" s="398"/>
      <c r="J20" s="398"/>
      <c r="K20" s="23">
        <f t="shared" si="0"/>
        <v>0</v>
      </c>
      <c r="L20" s="398"/>
      <c r="M20" s="408"/>
      <c r="N20" s="29">
        <f t="shared" si="1"/>
        <v>0</v>
      </c>
      <c r="O20" s="20"/>
      <c r="P20" s="398"/>
      <c r="Q20" s="398"/>
      <c r="R20" s="398"/>
      <c r="S20" s="398"/>
      <c r="T20" s="23">
        <f t="shared" si="2"/>
        <v>0</v>
      </c>
      <c r="U20" s="398"/>
      <c r="V20" s="408"/>
      <c r="W20" s="29">
        <f t="shared" si="3"/>
        <v>0</v>
      </c>
      <c r="X20" s="23"/>
      <c r="Y20" s="23" t="str">
        <f t="shared" si="4"/>
        <v/>
      </c>
      <c r="Z20" s="24"/>
    </row>
    <row r="21" customHeight="1" spans="1:26">
      <c r="A21" s="20"/>
      <c r="B21" s="21"/>
      <c r="C21" s="21"/>
      <c r="D21" s="20"/>
      <c r="E21" s="22"/>
      <c r="F21" s="20"/>
      <c r="G21" s="398"/>
      <c r="H21" s="398"/>
      <c r="I21" s="398"/>
      <c r="J21" s="398"/>
      <c r="K21" s="23">
        <f t="shared" si="0"/>
        <v>0</v>
      </c>
      <c r="L21" s="398"/>
      <c r="M21" s="408"/>
      <c r="N21" s="29">
        <f t="shared" si="1"/>
        <v>0</v>
      </c>
      <c r="O21" s="20"/>
      <c r="P21" s="398"/>
      <c r="Q21" s="398"/>
      <c r="R21" s="398"/>
      <c r="S21" s="398"/>
      <c r="T21" s="23">
        <f t="shared" si="2"/>
        <v>0</v>
      </c>
      <c r="U21" s="398"/>
      <c r="V21" s="408"/>
      <c r="W21" s="29">
        <f t="shared" si="3"/>
        <v>0</v>
      </c>
      <c r="X21" s="23"/>
      <c r="Y21" s="23" t="str">
        <f t="shared" si="4"/>
        <v/>
      </c>
      <c r="Z21" s="24"/>
    </row>
    <row r="22" customHeight="1" spans="1:26">
      <c r="A22" s="20"/>
      <c r="B22" s="21"/>
      <c r="C22" s="21"/>
      <c r="D22" s="20"/>
      <c r="E22" s="22"/>
      <c r="F22" s="20"/>
      <c r="G22" s="398"/>
      <c r="H22" s="398"/>
      <c r="I22" s="398"/>
      <c r="J22" s="398"/>
      <c r="K22" s="23">
        <f t="shared" si="0"/>
        <v>0</v>
      </c>
      <c r="L22" s="398"/>
      <c r="M22" s="408"/>
      <c r="N22" s="29">
        <f t="shared" si="1"/>
        <v>0</v>
      </c>
      <c r="O22" s="20"/>
      <c r="P22" s="398"/>
      <c r="Q22" s="398"/>
      <c r="R22" s="398"/>
      <c r="S22" s="398"/>
      <c r="T22" s="23">
        <f t="shared" si="2"/>
        <v>0</v>
      </c>
      <c r="U22" s="398"/>
      <c r="V22" s="408"/>
      <c r="W22" s="29">
        <f t="shared" si="3"/>
        <v>0</v>
      </c>
      <c r="X22" s="23"/>
      <c r="Y22" s="23" t="str">
        <f t="shared" si="4"/>
        <v/>
      </c>
      <c r="Z22" s="24"/>
    </row>
    <row r="23" customHeight="1" spans="1:26">
      <c r="A23" s="20"/>
      <c r="B23" s="21"/>
      <c r="C23" s="21"/>
      <c r="D23" s="20"/>
      <c r="E23" s="22"/>
      <c r="F23" s="20"/>
      <c r="G23" s="398"/>
      <c r="H23" s="398"/>
      <c r="I23" s="398"/>
      <c r="J23" s="398"/>
      <c r="K23" s="23">
        <f t="shared" si="0"/>
        <v>0</v>
      </c>
      <c r="L23" s="398"/>
      <c r="M23" s="408"/>
      <c r="N23" s="29">
        <f t="shared" si="1"/>
        <v>0</v>
      </c>
      <c r="O23" s="20"/>
      <c r="P23" s="398"/>
      <c r="Q23" s="398"/>
      <c r="R23" s="398"/>
      <c r="S23" s="398"/>
      <c r="T23" s="23">
        <f t="shared" si="2"/>
        <v>0</v>
      </c>
      <c r="U23" s="398"/>
      <c r="V23" s="408"/>
      <c r="W23" s="29">
        <f t="shared" si="3"/>
        <v>0</v>
      </c>
      <c r="X23" s="23"/>
      <c r="Y23" s="23" t="str">
        <f t="shared" si="4"/>
        <v/>
      </c>
      <c r="Z23" s="24"/>
    </row>
    <row r="24" customHeight="1" spans="1:26">
      <c r="A24" s="20"/>
      <c r="B24" s="21"/>
      <c r="C24" s="21"/>
      <c r="D24" s="20"/>
      <c r="E24" s="22"/>
      <c r="F24" s="20"/>
      <c r="G24" s="398"/>
      <c r="H24" s="398"/>
      <c r="I24" s="398"/>
      <c r="J24" s="398"/>
      <c r="K24" s="23">
        <f t="shared" si="0"/>
        <v>0</v>
      </c>
      <c r="L24" s="398"/>
      <c r="M24" s="408"/>
      <c r="N24" s="29">
        <f t="shared" si="1"/>
        <v>0</v>
      </c>
      <c r="O24" s="20"/>
      <c r="P24" s="398"/>
      <c r="Q24" s="398"/>
      <c r="R24" s="398"/>
      <c r="S24" s="398"/>
      <c r="T24" s="23">
        <f t="shared" si="2"/>
        <v>0</v>
      </c>
      <c r="U24" s="398"/>
      <c r="V24" s="408"/>
      <c r="W24" s="29">
        <f t="shared" si="3"/>
        <v>0</v>
      </c>
      <c r="X24" s="23"/>
      <c r="Y24" s="23" t="str">
        <f t="shared" si="4"/>
        <v/>
      </c>
      <c r="Z24" s="24"/>
    </row>
    <row r="25" customHeight="1" spans="1:26">
      <c r="A25" s="25" t="s">
        <v>282</v>
      </c>
      <c r="B25" s="40"/>
      <c r="C25" s="40"/>
      <c r="D25" s="20"/>
      <c r="E25" s="22"/>
      <c r="F25" s="20"/>
      <c r="G25" s="398">
        <f ca="1">SUM(G7:上一行)</f>
        <v>0</v>
      </c>
      <c r="H25" s="398">
        <f ca="1">SUM(H7:上一行)</f>
        <v>0</v>
      </c>
      <c r="I25" s="398">
        <f ca="1">SUM(I7:上一行)</f>
        <v>0</v>
      </c>
      <c r="J25" s="398">
        <f ca="1">SUM(J7:上一行)</f>
        <v>0</v>
      </c>
      <c r="K25" s="23">
        <f ca="1">SUM(K7:上一行)</f>
        <v>0</v>
      </c>
      <c r="L25" s="398">
        <f ca="1">SUM(L7:上一行)</f>
        <v>0</v>
      </c>
      <c r="M25" s="408">
        <f ca="1">SUM(M7:上一行)</f>
        <v>0</v>
      </c>
      <c r="N25" s="23">
        <f ca="1">SUM(N7:上一行)</f>
        <v>0</v>
      </c>
      <c r="O25" s="20"/>
      <c r="P25" s="398">
        <f ca="1">SUM(P7:上一行)</f>
        <v>0</v>
      </c>
      <c r="Q25" s="398">
        <f ca="1">SUM(Q7:上一行)</f>
        <v>0</v>
      </c>
      <c r="R25" s="398">
        <f ca="1">SUM(R7:上一行)</f>
        <v>0</v>
      </c>
      <c r="S25" s="398">
        <f ca="1">SUM(S7:上一行)</f>
        <v>0</v>
      </c>
      <c r="T25" s="23">
        <f ca="1">SUM(T7:上一行)</f>
        <v>0</v>
      </c>
      <c r="U25" s="398">
        <f ca="1">SUM(U7:上一行)</f>
        <v>0</v>
      </c>
      <c r="V25" s="408">
        <f ca="1">SUM(V7:上一行)</f>
        <v>0</v>
      </c>
      <c r="W25" s="23">
        <f ca="1">SUM(W7:上一行)</f>
        <v>0</v>
      </c>
      <c r="X25" s="23">
        <f ca="1">SUM(X7:上一行)</f>
        <v>0</v>
      </c>
      <c r="Y25" s="23" t="str">
        <f ca="1" t="shared" si="4"/>
        <v/>
      </c>
      <c r="Z25" s="24"/>
    </row>
    <row r="26" customHeight="1" spans="1:26">
      <c r="A26" s="25" t="s">
        <v>301</v>
      </c>
      <c r="B26" s="40"/>
      <c r="C26" s="40"/>
      <c r="D26" s="20"/>
      <c r="E26" s="22"/>
      <c r="F26" s="20"/>
      <c r="G26" s="398"/>
      <c r="H26" s="398"/>
      <c r="I26" s="398"/>
      <c r="J26" s="398"/>
      <c r="K26" s="23">
        <f ca="1">N25</f>
        <v>0</v>
      </c>
      <c r="L26" s="398"/>
      <c r="M26" s="408"/>
      <c r="N26" s="24"/>
      <c r="O26" s="20"/>
      <c r="P26" s="398"/>
      <c r="Q26" s="398"/>
      <c r="R26" s="398"/>
      <c r="S26" s="398"/>
      <c r="T26" s="23">
        <f ca="1">W25</f>
        <v>0</v>
      </c>
      <c r="U26" s="398"/>
      <c r="V26" s="408"/>
      <c r="W26" s="24"/>
      <c r="X26" s="23">
        <f ca="1">T26</f>
        <v>0</v>
      </c>
      <c r="Y26" s="23" t="str">
        <f ca="1" t="shared" si="4"/>
        <v/>
      </c>
      <c r="Z26" s="24"/>
    </row>
    <row r="27" customHeight="1" spans="1:26">
      <c r="A27" s="25" t="s">
        <v>302</v>
      </c>
      <c r="B27" s="40"/>
      <c r="C27" s="40"/>
      <c r="D27" s="24"/>
      <c r="E27" s="22"/>
      <c r="F27" s="24"/>
      <c r="G27" s="398">
        <f ca="1">G25-G26</f>
        <v>0</v>
      </c>
      <c r="H27" s="398">
        <f ca="1" t="shared" ref="H27:X27" si="5">H25-H26</f>
        <v>0</v>
      </c>
      <c r="I27" s="398">
        <f ca="1" t="shared" si="5"/>
        <v>0</v>
      </c>
      <c r="J27" s="398">
        <f ca="1" t="shared" si="5"/>
        <v>0</v>
      </c>
      <c r="K27" s="23">
        <f ca="1" t="shared" si="5"/>
        <v>0</v>
      </c>
      <c r="L27" s="398">
        <f ca="1" t="shared" si="5"/>
        <v>0</v>
      </c>
      <c r="M27" s="408">
        <f ca="1" t="shared" si="5"/>
        <v>0</v>
      </c>
      <c r="N27" s="409">
        <f ca="1" t="shared" si="5"/>
        <v>0</v>
      </c>
      <c r="O27" s="24"/>
      <c r="P27" s="398">
        <f ca="1">P25-P26</f>
        <v>0</v>
      </c>
      <c r="Q27" s="398">
        <f ca="1" t="shared" ref="Q27:W27" si="6">Q25-Q26</f>
        <v>0</v>
      </c>
      <c r="R27" s="398">
        <f ca="1" t="shared" si="6"/>
        <v>0</v>
      </c>
      <c r="S27" s="398">
        <f ca="1" t="shared" si="6"/>
        <v>0</v>
      </c>
      <c r="T27" s="23">
        <f ca="1" t="shared" si="6"/>
        <v>0</v>
      </c>
      <c r="U27" s="398">
        <f ca="1" t="shared" si="6"/>
        <v>0</v>
      </c>
      <c r="V27" s="408">
        <f ca="1" t="shared" si="6"/>
        <v>0</v>
      </c>
      <c r="W27" s="409">
        <f ca="1" t="shared" si="6"/>
        <v>0</v>
      </c>
      <c r="X27" s="23">
        <f ca="1" t="shared" si="5"/>
        <v>0</v>
      </c>
      <c r="Y27" s="23" t="str">
        <f ca="1" t="shared" si="4"/>
        <v/>
      </c>
      <c r="Z27" s="24"/>
    </row>
    <row r="28" customHeight="1" spans="1:23">
      <c r="A28" s="27" t="e">
        <f>#REF!&amp;#REF!</f>
        <v>#REF!</v>
      </c>
      <c r="G28" s="11"/>
      <c r="P28" s="11"/>
      <c r="T28" s="16" t="e">
        <f>"评估人员："&amp;#REF!</f>
        <v>#REF!</v>
      </c>
      <c r="W28" s="16"/>
    </row>
    <row r="29" customHeight="1" spans="1:1">
      <c r="A29" s="30" t="e">
        <f>CONCATENATE(#REF!,#REF!,#REF!,#REF!,#REF!,#REF!,#REF!)</f>
        <v>#REF!</v>
      </c>
    </row>
    <row r="30" customHeight="1" spans="2:4">
      <c r="B30" s="276" t="s">
        <v>303</v>
      </c>
      <c r="C30" s="276"/>
      <c r="D30" s="54" t="s">
        <v>304</v>
      </c>
    </row>
    <row r="31" customHeight="1" spans="2:4">
      <c r="B31" s="17" t="s">
        <v>305</v>
      </c>
      <c r="C31" s="17"/>
      <c r="D31" s="11" t="s">
        <v>306</v>
      </c>
    </row>
    <row r="32" customHeight="1" spans="4:16">
      <c r="D32" s="11" t="s">
        <v>307</v>
      </c>
      <c r="G32" s="399"/>
      <c r="P32" s="399"/>
    </row>
    <row r="33" customHeight="1" spans="4:16">
      <c r="D33" s="11" t="s">
        <v>308</v>
      </c>
      <c r="G33" s="399"/>
      <c r="P33" s="399"/>
    </row>
    <row r="34" customHeight="1" spans="4:4">
      <c r="D34" s="11" t="s">
        <v>309</v>
      </c>
    </row>
  </sheetData>
  <mergeCells count="22">
    <mergeCell ref="A1:Z1"/>
    <mergeCell ref="A2:Z2"/>
    <mergeCell ref="F4:N4"/>
    <mergeCell ref="G5:J5"/>
    <mergeCell ref="L5:N5"/>
    <mergeCell ref="A25:B25"/>
    <mergeCell ref="A26:B26"/>
    <mergeCell ref="A27:B27"/>
    <mergeCell ref="A4:A6"/>
    <mergeCell ref="B4:B6"/>
    <mergeCell ref="C4:C6"/>
    <mergeCell ref="D4:D6"/>
    <mergeCell ref="E4:E6"/>
    <mergeCell ref="F5:F6"/>
    <mergeCell ref="K5:K6"/>
    <mergeCell ref="O4:O6"/>
    <mergeCell ref="T4:T6"/>
    <mergeCell ref="X4:X6"/>
    <mergeCell ref="Y4:Y6"/>
    <mergeCell ref="Z4:Z6"/>
    <mergeCell ref="P4:S5"/>
    <mergeCell ref="U4:W5"/>
  </mergeCells>
  <dataValidations count="1">
    <dataValidation allowBlank="1" showInputMessage="1" showErrorMessage="1" prompt="①关联关系类型：关联方、第三方、公司内部；②“业务内容：款项所对应的经济行为；③发生日期：滚动发生的，填写最后一笔借方发生额的日期；④“账龄”：1年以内（含1年）、1-2年(含2年)、2-3年(含3年)、3年以；⑤需要在备注中标明的事项有：1） 涉诉款项；2）基准日后已收回，应注明收回日期；3）其他填表单位认为应说明的事项。" sqref="A1:Z1"/>
  </dataValidations>
  <printOptions horizontalCentered="1"/>
  <pageMargins left="0.35" right="0.35" top="0.79" bottom="0.79" header="0.94" footer="0.51"/>
  <pageSetup paperSize="9" fitToHeight="0" orientation="landscape" blackAndWhite="1" verticalDpi="600"/>
  <headerFooter alignWithMargins="0">
    <oddHeader>&amp;R&amp;"宋体,常规"表3-8
共&amp;N页，第&amp;P页</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opLeftCell="A4" workbookViewId="0">
      <selection activeCell="E3" sqref="A1:G16384"/>
    </sheetView>
  </sheetViews>
  <sheetFormatPr defaultColWidth="8.6" defaultRowHeight="15.75" customHeight="1" outlineLevelCol="6"/>
  <cols>
    <col min="1" max="1" width="8.5" style="11" customWidth="1"/>
    <col min="2" max="2" width="24.2" style="11" customWidth="1"/>
    <col min="3" max="3" width="24" style="11" hidden="1" customWidth="1" outlineLevel="1"/>
    <col min="4" max="4" width="24" style="11" customWidth="1" collapsed="1"/>
    <col min="5" max="5" width="25.3" style="11" hidden="1" customWidth="1"/>
    <col min="6" max="6" width="24" style="11" hidden="1" customWidth="1"/>
    <col min="7" max="7" width="15.8" style="11" hidden="1" customWidth="1"/>
    <col min="8" max="32" width="9" style="11"/>
    <col min="33" max="16384" width="8.6" style="11"/>
  </cols>
  <sheetData>
    <row r="1" s="9" customFormat="1" ht="30" customHeight="1" spans="1:7">
      <c r="A1" s="12" t="s">
        <v>322</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383" t="s">
        <v>216</v>
      </c>
      <c r="B4" s="383" t="s">
        <v>183</v>
      </c>
      <c r="C4" s="47" t="s">
        <v>141</v>
      </c>
      <c r="D4" s="46" t="s">
        <v>142</v>
      </c>
      <c r="E4" s="46" t="s">
        <v>143</v>
      </c>
      <c r="F4" s="48" t="s">
        <v>170</v>
      </c>
      <c r="G4" s="46" t="s">
        <v>323</v>
      </c>
    </row>
    <row r="5" customHeight="1" spans="1:7">
      <c r="A5" s="383" t="s">
        <v>324</v>
      </c>
      <c r="B5" s="384" t="s">
        <v>36</v>
      </c>
      <c r="C5" s="23">
        <f ca="1">'材料采购（在途物资）'!F25</f>
        <v>0</v>
      </c>
      <c r="D5" s="23">
        <f ca="1">'材料采购（在途物资）'!I25</f>
        <v>0</v>
      </c>
      <c r="E5" s="23">
        <f ca="1">'材料采购（在途物资）'!L25</f>
        <v>0</v>
      </c>
      <c r="F5" s="23">
        <f ca="1">E5-D5</f>
        <v>0</v>
      </c>
      <c r="G5" s="50" t="str">
        <f ca="1">IF(D5=0,"",F5/D5*100)</f>
        <v/>
      </c>
    </row>
    <row r="6" customHeight="1" spans="1:7">
      <c r="A6" s="383" t="s">
        <v>325</v>
      </c>
      <c r="B6" s="385" t="s">
        <v>326</v>
      </c>
      <c r="C6" s="23">
        <f ca="1">原材料!H25</f>
        <v>0</v>
      </c>
      <c r="D6" s="23">
        <f ca="1">原材料!K25</f>
        <v>0</v>
      </c>
      <c r="E6" s="23">
        <f ca="1">原材料!N25</f>
        <v>0</v>
      </c>
      <c r="F6" s="23">
        <f ca="1" t="shared" ref="F6:F12" si="0">E6-D6</f>
        <v>0</v>
      </c>
      <c r="G6" s="50" t="str">
        <f ca="1">IF(D6=0,"",F6/D6*100)</f>
        <v/>
      </c>
    </row>
    <row r="7" customHeight="1" spans="1:7">
      <c r="A7" s="383" t="s">
        <v>327</v>
      </c>
      <c r="B7" s="386" t="s">
        <v>38</v>
      </c>
      <c r="C7" s="23">
        <f ca="1">在库周转材料!H25</f>
        <v>0</v>
      </c>
      <c r="D7" s="23">
        <f ca="1">在库周转材料!K25</f>
        <v>0</v>
      </c>
      <c r="E7" s="23">
        <f ca="1">在库周转材料!N25</f>
        <v>0</v>
      </c>
      <c r="F7" s="23">
        <f ca="1" t="shared" si="0"/>
        <v>0</v>
      </c>
      <c r="G7" s="50" t="str">
        <f ca="1" t="shared" ref="G7:G12" si="1">IF(D7=0,"",F7/D7*100)</f>
        <v/>
      </c>
    </row>
    <row r="8" customHeight="1" spans="1:7">
      <c r="A8" s="383" t="s">
        <v>328</v>
      </c>
      <c r="B8" s="386" t="s">
        <v>41</v>
      </c>
      <c r="C8" s="23">
        <f ca="1">委托加工物资!G25</f>
        <v>0</v>
      </c>
      <c r="D8" s="23">
        <f ca="1">委托加工物资!J25</f>
        <v>0</v>
      </c>
      <c r="E8" s="23">
        <f ca="1">委托加工物资!M25</f>
        <v>0</v>
      </c>
      <c r="F8" s="23">
        <f ca="1" t="shared" si="0"/>
        <v>0</v>
      </c>
      <c r="G8" s="50" t="str">
        <f ca="1" t="shared" si="1"/>
        <v/>
      </c>
    </row>
    <row r="9" customHeight="1" spans="1:7">
      <c r="A9" s="383" t="s">
        <v>329</v>
      </c>
      <c r="B9" s="386" t="s">
        <v>43</v>
      </c>
      <c r="C9" s="23">
        <f ca="1">'产成品（库存商品）'!H25</f>
        <v>0</v>
      </c>
      <c r="D9" s="23">
        <f ca="1">'产成品（库存商品）'!K25</f>
        <v>0</v>
      </c>
      <c r="E9" s="23">
        <f ca="1">'产成品（库存商品）'!P25</f>
        <v>0</v>
      </c>
      <c r="F9" s="23">
        <f ca="1" t="shared" si="0"/>
        <v>0</v>
      </c>
      <c r="G9" s="50" t="str">
        <f ca="1" t="shared" si="1"/>
        <v/>
      </c>
    </row>
    <row r="10" customHeight="1" spans="1:7">
      <c r="A10" s="383" t="s">
        <v>330</v>
      </c>
      <c r="B10" s="386" t="s">
        <v>45</v>
      </c>
      <c r="C10" s="23">
        <f ca="1">'在产品（自制半成品）'!G25+'在产品（开发成本）'!Z25</f>
        <v>0</v>
      </c>
      <c r="D10" s="23">
        <f ca="1">'在产品（自制半成品）'!J25+'在产品（开发成本）'!AA25</f>
        <v>0</v>
      </c>
      <c r="E10" s="23">
        <f ca="1">'在产品（自制半成品）'!M25+'在产品（开发成本）'!AB25</f>
        <v>0</v>
      </c>
      <c r="F10" s="23">
        <f ca="1" t="shared" si="0"/>
        <v>0</v>
      </c>
      <c r="G10" s="50" t="str">
        <f ca="1" t="shared" si="1"/>
        <v/>
      </c>
    </row>
    <row r="11" customHeight="1" spans="1:7">
      <c r="A11" s="383" t="s">
        <v>331</v>
      </c>
      <c r="B11" s="386" t="s">
        <v>47</v>
      </c>
      <c r="C11" s="23">
        <f ca="1">发出商品!G25</f>
        <v>0</v>
      </c>
      <c r="D11" s="23">
        <f ca="1">发出商品!J25</f>
        <v>0</v>
      </c>
      <c r="E11" s="23">
        <f ca="1">发出商品!M25</f>
        <v>0</v>
      </c>
      <c r="F11" s="23">
        <f ca="1" t="shared" si="0"/>
        <v>0</v>
      </c>
      <c r="G11" s="50" t="str">
        <f ca="1" t="shared" si="1"/>
        <v/>
      </c>
    </row>
    <row r="12" customHeight="1" spans="1:7">
      <c r="A12" s="383" t="s">
        <v>332</v>
      </c>
      <c r="B12" s="386" t="s">
        <v>49</v>
      </c>
      <c r="C12" s="23">
        <f ca="1">在用周转材料一批!I25</f>
        <v>0</v>
      </c>
      <c r="D12" s="23">
        <f ca="1">在用周转材料一批!K25</f>
        <v>0</v>
      </c>
      <c r="E12" s="23">
        <f ca="1">在用周转材料一批!O25</f>
        <v>0</v>
      </c>
      <c r="F12" s="23">
        <f ca="1" t="shared" si="0"/>
        <v>0</v>
      </c>
      <c r="G12" s="50" t="str">
        <f ca="1" t="shared" si="1"/>
        <v/>
      </c>
    </row>
    <row r="13" s="139" customFormat="1" customHeight="1" spans="1:7">
      <c r="A13" s="387"/>
      <c r="B13" s="384"/>
      <c r="C13" s="108"/>
      <c r="D13" s="108"/>
      <c r="E13" s="108"/>
      <c r="F13" s="108"/>
      <c r="G13" s="388"/>
    </row>
    <row r="14" customHeight="1" spans="1:7">
      <c r="A14" s="383"/>
      <c r="B14" s="352"/>
      <c r="C14" s="23"/>
      <c r="D14" s="23"/>
      <c r="E14" s="23"/>
      <c r="F14" s="23"/>
      <c r="G14" s="50"/>
    </row>
    <row r="15" customHeight="1" spans="1:7">
      <c r="A15" s="383"/>
      <c r="B15" s="352"/>
      <c r="C15" s="23"/>
      <c r="D15" s="23"/>
      <c r="E15" s="23"/>
      <c r="F15" s="23"/>
      <c r="G15" s="50"/>
    </row>
    <row r="16" customHeight="1" spans="1:7">
      <c r="A16" s="389"/>
      <c r="B16" s="352"/>
      <c r="C16" s="23"/>
      <c r="D16" s="23"/>
      <c r="E16" s="23"/>
      <c r="F16" s="23"/>
      <c r="G16" s="50"/>
    </row>
    <row r="17" customHeight="1" spans="1:7">
      <c r="A17" s="389"/>
      <c r="B17" s="352"/>
      <c r="C17" s="23"/>
      <c r="D17" s="23"/>
      <c r="E17" s="23"/>
      <c r="F17" s="23"/>
      <c r="G17" s="50"/>
    </row>
    <row r="18" customHeight="1" spans="1:7">
      <c r="A18" s="389"/>
      <c r="B18" s="352"/>
      <c r="C18" s="23"/>
      <c r="D18" s="23"/>
      <c r="E18" s="23"/>
      <c r="F18" s="23"/>
      <c r="G18" s="50"/>
    </row>
    <row r="19" customHeight="1" spans="1:7">
      <c r="A19" s="389"/>
      <c r="B19" s="352"/>
      <c r="C19" s="23"/>
      <c r="D19" s="23"/>
      <c r="E19" s="23"/>
      <c r="F19" s="23"/>
      <c r="G19" s="50"/>
    </row>
    <row r="20" customHeight="1" spans="1:7">
      <c r="A20" s="389"/>
      <c r="B20" s="352"/>
      <c r="C20" s="23"/>
      <c r="D20" s="23"/>
      <c r="E20" s="23"/>
      <c r="F20" s="23"/>
      <c r="G20" s="50"/>
    </row>
    <row r="21" customHeight="1" spans="1:7">
      <c r="A21" s="389"/>
      <c r="B21" s="352"/>
      <c r="C21" s="23"/>
      <c r="D21" s="23"/>
      <c r="E21" s="23"/>
      <c r="F21" s="23"/>
      <c r="G21" s="50"/>
    </row>
    <row r="22" customHeight="1" spans="1:7">
      <c r="A22" s="389"/>
      <c r="B22" s="352"/>
      <c r="C22" s="23"/>
      <c r="D22" s="23"/>
      <c r="E22" s="23"/>
      <c r="F22" s="23"/>
      <c r="G22" s="50"/>
    </row>
    <row r="23" customHeight="1" spans="1:7">
      <c r="A23" s="389"/>
      <c r="B23" s="352"/>
      <c r="C23" s="23"/>
      <c r="D23" s="23"/>
      <c r="E23" s="23"/>
      <c r="F23" s="23"/>
      <c r="G23" s="50"/>
    </row>
    <row r="24" customHeight="1" spans="1:7">
      <c r="A24" s="390" t="s">
        <v>333</v>
      </c>
      <c r="B24" s="391"/>
      <c r="C24" s="23">
        <f ca="1">SUM(C5:C12)</f>
        <v>0</v>
      </c>
      <c r="D24" s="23">
        <f ca="1">SUM(D5:D12)</f>
        <v>0</v>
      </c>
      <c r="E24" s="23">
        <f ca="1">SUM(E5:E12)</f>
        <v>0</v>
      </c>
      <c r="F24" s="23">
        <f ca="1">E24-D24</f>
        <v>0</v>
      </c>
      <c r="G24" s="50" t="str">
        <f ca="1">IF(D24=0,"",F24/D24*100)</f>
        <v/>
      </c>
    </row>
    <row r="25" customHeight="1" spans="1:7">
      <c r="A25" s="390" t="s">
        <v>334</v>
      </c>
      <c r="B25" s="391"/>
      <c r="C25" s="23">
        <f>SUM('材料采购（在途物资）'!F26,原材料!H26,在库周转材料!H26,委托加工物资!G26,'产成品（库存商品）'!H26,'在产品（自制半成品）'!G26,'在产品（开发成本）'!Z26,发出商品!G26,在用周转材料一批!I26)</f>
        <v>0</v>
      </c>
      <c r="D25" s="23">
        <f>SUM('材料采购（在途物资）'!I26,原材料!K26,在库周转材料!K26,委托加工物资!J26,'产成品（库存商品）'!K26,'在产品（自制半成品）'!J26,'在产品（开发成本）'!AA26,发出商品!J26,在用周转材料一批!K26)</f>
        <v>0</v>
      </c>
      <c r="E25" s="23">
        <f>SUM('材料采购（在途物资）'!L26,原材料!N26,在库周转材料!N26,委托加工物资!M26,'产成品（库存商品）'!P26,'在产品（自制半成品）'!M26,'在产品（开发成本）'!AB26,发出商品!M26,在用周转材料一批!O26)</f>
        <v>0</v>
      </c>
      <c r="F25" s="23">
        <f>E25-D25</f>
        <v>0</v>
      </c>
      <c r="G25" s="50" t="str">
        <f>IF(D25=0,"",F25/D25*100)</f>
        <v/>
      </c>
    </row>
    <row r="26" customHeight="1" spans="1:7">
      <c r="A26" s="390" t="s">
        <v>335</v>
      </c>
      <c r="B26" s="391"/>
      <c r="C26" s="23">
        <f ca="1">C24-C25</f>
        <v>0</v>
      </c>
      <c r="D26" s="23">
        <f ca="1">D24-D25</f>
        <v>0</v>
      </c>
      <c r="E26" s="23">
        <f ca="1">E24-E25</f>
        <v>0</v>
      </c>
      <c r="F26" s="23">
        <f ca="1">E26-D26</f>
        <v>0</v>
      </c>
      <c r="G26" s="50" t="str">
        <f ca="1">IF(D26=0,"",F26/D26*100)</f>
        <v/>
      </c>
    </row>
    <row r="27" customHeight="1" spans="1:5">
      <c r="A27" s="27" t="e">
        <f>#REF!&amp;#REF!</f>
        <v>#REF!</v>
      </c>
      <c r="E27" s="11" t="e">
        <f>"评估人员："&amp;#REF!</f>
        <v>#REF!</v>
      </c>
    </row>
    <row r="28" customHeight="1" spans="1:1">
      <c r="A28" s="30" t="e">
        <f>CONCATENATE(#REF!,#REF!,#REF!,#REF!,#REF!,#REF!,#REF!)</f>
        <v>#REF!</v>
      </c>
    </row>
  </sheetData>
  <mergeCells count="5">
    <mergeCell ref="A1:G1"/>
    <mergeCell ref="A2:G2"/>
    <mergeCell ref="A24:B24"/>
    <mergeCell ref="A25:B25"/>
    <mergeCell ref="A26:B26"/>
  </mergeCells>
  <hyperlinks>
    <hyperlink ref="B6" location="原材料!A1" display="原材料"/>
    <hyperlink ref="B5" location="'材料采购（在途物资）'!A1" display="材料采购（在途物资）"/>
    <hyperlink ref="B7" location="在库周转材料!B1" display="在库周转材料"/>
    <hyperlink ref="B8" location="委托加工物资!B1" display="委托加工物资"/>
    <hyperlink ref="B9" location="'产成品（库存商品）'!A1" display="产成品（库存商品）"/>
    <hyperlink ref="B10" location="'在产品（自制半成品）'!A1" display="在产品（自制半成品）"/>
    <hyperlink ref="B11" location="发出商品!B1" display="发出商品"/>
    <hyperlink ref="B12" location="在用周转材料!B1" display="在用周转材料"/>
  </hyperlinks>
  <printOptions horizontalCentered="1"/>
  <pageMargins left="0.35" right="0.35" top="0.79" bottom="0.79" header="0.94" footer="0.51"/>
  <pageSetup paperSize="9" fitToHeight="0" orientation="landscape" blackAndWhite="1" verticalDpi="600"/>
  <headerFooter alignWithMargins="0">
    <oddHeader>&amp;R&amp;"宋体,常规"表3-9
共&amp;N页，第&amp;P页</oddHead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1" sqref="A1:R1"/>
    </sheetView>
  </sheetViews>
  <sheetFormatPr defaultColWidth="8.6" defaultRowHeight="15.75" customHeight="1"/>
  <cols>
    <col min="1" max="1" width="5.5" style="11" customWidth="1"/>
    <col min="2" max="2" width="20.2" style="11" customWidth="1"/>
    <col min="3" max="3" width="5.3" style="11" customWidth="1"/>
    <col min="4" max="4" width="10.8" style="11" hidden="1" customWidth="1" outlineLevel="1"/>
    <col min="5" max="5" width="10.3" style="11" hidden="1" customWidth="1" outlineLevel="1"/>
    <col min="6" max="6" width="14.3" style="11" hidden="1" customWidth="1" outlineLevel="1"/>
    <col min="7" max="7" width="10.8" style="11" customWidth="1" collapsed="1"/>
    <col min="8" max="8" width="10.3" style="11" customWidth="1"/>
    <col min="9" max="9" width="14.3" style="11" customWidth="1"/>
    <col min="10" max="10" width="9.6" style="11" customWidth="1"/>
    <col min="11" max="11" width="8.6" style="11" customWidth="1"/>
    <col min="12" max="12" width="14.3" style="11" customWidth="1"/>
    <col min="13" max="13" width="8.2" style="11" customWidth="1"/>
    <col min="14" max="14" width="13.7" style="11" customWidth="1"/>
    <col min="15" max="32" width="9" style="11"/>
    <col min="33" max="16384" width="8.6" style="11"/>
  </cols>
  <sheetData>
    <row r="1" s="9" customFormat="1" ht="30" customHeight="1" spans="1:14">
      <c r="A1" s="12" t="s">
        <v>336</v>
      </c>
      <c r="B1" s="13"/>
      <c r="C1" s="13"/>
      <c r="D1" s="13"/>
      <c r="E1" s="13"/>
      <c r="F1" s="13"/>
      <c r="G1" s="13"/>
      <c r="H1" s="13"/>
      <c r="I1" s="13"/>
      <c r="J1" s="13"/>
      <c r="K1" s="13"/>
      <c r="L1" s="13"/>
      <c r="M1" s="13"/>
      <c r="N1" s="13"/>
    </row>
    <row r="2" ht="14.25" customHeight="1" spans="1:14">
      <c r="A2" s="14" t="e">
        <f>CONCATENATE(#REF!,#REF!,#REF!,#REF!,#REF!,#REF!,#REF!)</f>
        <v>#REF!</v>
      </c>
      <c r="B2" s="14"/>
      <c r="C2" s="14"/>
      <c r="D2" s="14"/>
      <c r="E2" s="14"/>
      <c r="F2" s="15"/>
      <c r="G2" s="15"/>
      <c r="H2" s="15"/>
      <c r="I2" s="15"/>
      <c r="J2" s="15"/>
      <c r="K2" s="15"/>
      <c r="L2" s="15"/>
      <c r="M2" s="15"/>
      <c r="N2" s="15"/>
    </row>
    <row r="3" customHeight="1" spans="1:14">
      <c r="A3" s="16" t="e">
        <f>#REF!&amp;#REF!</f>
        <v>#REF!</v>
      </c>
      <c r="N3" s="17" t="s">
        <v>168</v>
      </c>
    </row>
    <row r="4" s="10" customFormat="1" customHeight="1" spans="1:14">
      <c r="A4" s="18" t="s">
        <v>169</v>
      </c>
      <c r="B4" s="18" t="s">
        <v>337</v>
      </c>
      <c r="C4" s="63" t="s">
        <v>338</v>
      </c>
      <c r="D4" s="380" t="s">
        <v>141</v>
      </c>
      <c r="E4" s="381"/>
      <c r="F4" s="382"/>
      <c r="G4" s="25" t="s">
        <v>142</v>
      </c>
      <c r="H4" s="66"/>
      <c r="I4" s="40"/>
      <c r="J4" s="25" t="s">
        <v>143</v>
      </c>
      <c r="K4" s="66"/>
      <c r="L4" s="40"/>
      <c r="M4" s="18" t="s">
        <v>171</v>
      </c>
      <c r="N4" s="18" t="s">
        <v>240</v>
      </c>
    </row>
    <row r="5" s="10" customFormat="1" customHeight="1" spans="1:14">
      <c r="A5" s="20"/>
      <c r="B5" s="20"/>
      <c r="C5" s="147"/>
      <c r="D5" s="19" t="s">
        <v>339</v>
      </c>
      <c r="E5" s="19" t="s">
        <v>340</v>
      </c>
      <c r="F5" s="19" t="s">
        <v>341</v>
      </c>
      <c r="G5" s="18" t="s">
        <v>339</v>
      </c>
      <c r="H5" s="18" t="s">
        <v>340</v>
      </c>
      <c r="I5" s="18" t="s">
        <v>341</v>
      </c>
      <c r="J5" s="63" t="s">
        <v>342</v>
      </c>
      <c r="K5" s="18" t="s">
        <v>340</v>
      </c>
      <c r="L5" s="18" t="s">
        <v>341</v>
      </c>
      <c r="M5" s="20"/>
      <c r="N5" s="20"/>
    </row>
    <row r="6" customHeight="1" spans="1:14">
      <c r="A6" s="46"/>
      <c r="B6" s="80"/>
      <c r="C6" s="364"/>
      <c r="D6" s="111"/>
      <c r="E6" s="111" t="str">
        <f>IF(D6=0,"",F6/D6)</f>
        <v/>
      </c>
      <c r="F6" s="23"/>
      <c r="G6" s="111"/>
      <c r="H6" s="111" t="str">
        <f>IF(G6=0,"",I6/G6)</f>
        <v/>
      </c>
      <c r="I6" s="23"/>
      <c r="J6" s="43"/>
      <c r="K6" s="111"/>
      <c r="L6" s="23"/>
      <c r="M6" s="23" t="str">
        <f>IF(I6=0,"",(L6-I6)/I6*100)</f>
        <v/>
      </c>
      <c r="N6" s="24"/>
    </row>
    <row r="7" customHeight="1" spans="1:14">
      <c r="A7" s="46"/>
      <c r="B7" s="80"/>
      <c r="C7" s="364"/>
      <c r="D7" s="111"/>
      <c r="E7" s="111" t="str">
        <f t="shared" ref="E7:E24" si="0">IF(D7=0,"",F7/D7)</f>
        <v/>
      </c>
      <c r="F7" s="23"/>
      <c r="G7" s="111"/>
      <c r="H7" s="111" t="str">
        <f t="shared" ref="H7:H24" si="1">IF(G7=0,"",I7/G7)</f>
        <v/>
      </c>
      <c r="I7" s="23"/>
      <c r="J7" s="43"/>
      <c r="K7" s="111" t="str">
        <f t="shared" ref="K7:K23" si="2">IF(J7=0,"",L7/J7)</f>
        <v/>
      </c>
      <c r="L7" s="23"/>
      <c r="M7" s="23" t="str">
        <f t="shared" ref="M7:M27" si="3">IF(I7=0,"",(L7-I7)/I7*100)</f>
        <v/>
      </c>
      <c r="N7" s="24"/>
    </row>
    <row r="8" customHeight="1" spans="1:14">
      <c r="A8" s="46"/>
      <c r="B8" s="80"/>
      <c r="C8" s="364"/>
      <c r="D8" s="111"/>
      <c r="E8" s="111" t="str">
        <f t="shared" si="0"/>
        <v/>
      </c>
      <c r="F8" s="23"/>
      <c r="G8" s="111"/>
      <c r="H8" s="111" t="str">
        <f t="shared" si="1"/>
        <v/>
      </c>
      <c r="I8" s="23"/>
      <c r="J8" s="43"/>
      <c r="K8" s="111" t="str">
        <f t="shared" si="2"/>
        <v/>
      </c>
      <c r="L8" s="23"/>
      <c r="M8" s="23" t="str">
        <f t="shared" si="3"/>
        <v/>
      </c>
      <c r="N8" s="24"/>
    </row>
    <row r="9" customHeight="1" spans="1:14">
      <c r="A9" s="46"/>
      <c r="B9" s="80"/>
      <c r="C9" s="364"/>
      <c r="D9" s="111"/>
      <c r="E9" s="111" t="str">
        <f t="shared" si="0"/>
        <v/>
      </c>
      <c r="F9" s="23"/>
      <c r="G9" s="111"/>
      <c r="H9" s="111" t="str">
        <f t="shared" si="1"/>
        <v/>
      </c>
      <c r="I9" s="23"/>
      <c r="J9" s="43"/>
      <c r="K9" s="111" t="str">
        <f t="shared" si="2"/>
        <v/>
      </c>
      <c r="L9" s="23"/>
      <c r="M9" s="23" t="str">
        <f t="shared" si="3"/>
        <v/>
      </c>
      <c r="N9" s="24"/>
    </row>
    <row r="10" customHeight="1" spans="1:14">
      <c r="A10" s="46"/>
      <c r="B10" s="80"/>
      <c r="C10" s="364"/>
      <c r="D10" s="111"/>
      <c r="E10" s="111" t="str">
        <f t="shared" si="0"/>
        <v/>
      </c>
      <c r="F10" s="23"/>
      <c r="G10" s="111"/>
      <c r="H10" s="111" t="str">
        <f t="shared" si="1"/>
        <v/>
      </c>
      <c r="I10" s="23"/>
      <c r="J10" s="43"/>
      <c r="K10" s="111" t="str">
        <f t="shared" si="2"/>
        <v/>
      </c>
      <c r="L10" s="23"/>
      <c r="M10" s="23" t="str">
        <f t="shared" si="3"/>
        <v/>
      </c>
      <c r="N10" s="24"/>
    </row>
    <row r="11" customHeight="1" spans="1:14">
      <c r="A11" s="46"/>
      <c r="B11" s="80"/>
      <c r="C11" s="364"/>
      <c r="D11" s="111"/>
      <c r="E11" s="111" t="str">
        <f t="shared" si="0"/>
        <v/>
      </c>
      <c r="F11" s="23"/>
      <c r="G11" s="111"/>
      <c r="H11" s="111" t="str">
        <f t="shared" si="1"/>
        <v/>
      </c>
      <c r="I11" s="23"/>
      <c r="J11" s="43"/>
      <c r="K11" s="111" t="str">
        <f t="shared" si="2"/>
        <v/>
      </c>
      <c r="L11" s="23"/>
      <c r="M11" s="23" t="str">
        <f t="shared" si="3"/>
        <v/>
      </c>
      <c r="N11" s="24"/>
    </row>
    <row r="12" customHeight="1" spans="1:14">
      <c r="A12" s="46"/>
      <c r="B12" s="80"/>
      <c r="C12" s="364"/>
      <c r="D12" s="111"/>
      <c r="E12" s="111" t="str">
        <f t="shared" si="0"/>
        <v/>
      </c>
      <c r="F12" s="23"/>
      <c r="G12" s="111"/>
      <c r="H12" s="111" t="str">
        <f t="shared" si="1"/>
        <v/>
      </c>
      <c r="I12" s="23"/>
      <c r="J12" s="43"/>
      <c r="K12" s="111" t="str">
        <f t="shared" si="2"/>
        <v/>
      </c>
      <c r="L12" s="23"/>
      <c r="M12" s="23" t="str">
        <f t="shared" si="3"/>
        <v/>
      </c>
      <c r="N12" s="24"/>
    </row>
    <row r="13" customHeight="1" spans="1:14">
      <c r="A13" s="46"/>
      <c r="B13" s="80"/>
      <c r="C13" s="364"/>
      <c r="D13" s="111"/>
      <c r="E13" s="111" t="str">
        <f t="shared" si="0"/>
        <v/>
      </c>
      <c r="F13" s="23"/>
      <c r="G13" s="111"/>
      <c r="H13" s="111" t="str">
        <f t="shared" si="1"/>
        <v/>
      </c>
      <c r="I13" s="23"/>
      <c r="J13" s="43"/>
      <c r="K13" s="111" t="str">
        <f t="shared" si="2"/>
        <v/>
      </c>
      <c r="L13" s="23"/>
      <c r="M13" s="23" t="str">
        <f t="shared" si="3"/>
        <v/>
      </c>
      <c r="N13" s="24"/>
    </row>
    <row r="14" customHeight="1" spans="1:14">
      <c r="A14" s="46"/>
      <c r="B14" s="80"/>
      <c r="C14" s="364"/>
      <c r="D14" s="111"/>
      <c r="E14" s="111" t="str">
        <f t="shared" si="0"/>
        <v/>
      </c>
      <c r="F14" s="23"/>
      <c r="G14" s="111"/>
      <c r="H14" s="111" t="str">
        <f t="shared" si="1"/>
        <v/>
      </c>
      <c r="I14" s="23"/>
      <c r="J14" s="43"/>
      <c r="K14" s="111" t="str">
        <f t="shared" si="2"/>
        <v/>
      </c>
      <c r="L14" s="23"/>
      <c r="M14" s="23" t="str">
        <f t="shared" si="3"/>
        <v/>
      </c>
      <c r="N14" s="24"/>
    </row>
    <row r="15" customHeight="1" spans="1:14">
      <c r="A15" s="46"/>
      <c r="B15" s="80"/>
      <c r="C15" s="364"/>
      <c r="D15" s="111"/>
      <c r="E15" s="111" t="str">
        <f t="shared" si="0"/>
        <v/>
      </c>
      <c r="F15" s="23"/>
      <c r="G15" s="111"/>
      <c r="H15" s="111" t="str">
        <f t="shared" si="1"/>
        <v/>
      </c>
      <c r="I15" s="23"/>
      <c r="J15" s="43"/>
      <c r="K15" s="111" t="str">
        <f t="shared" si="2"/>
        <v/>
      </c>
      <c r="L15" s="23"/>
      <c r="M15" s="23" t="str">
        <f t="shared" si="3"/>
        <v/>
      </c>
      <c r="N15" s="24"/>
    </row>
    <row r="16" customHeight="1" spans="1:14">
      <c r="A16" s="46"/>
      <c r="B16" s="80"/>
      <c r="C16" s="364"/>
      <c r="D16" s="111"/>
      <c r="E16" s="111" t="str">
        <f t="shared" si="0"/>
        <v/>
      </c>
      <c r="F16" s="23"/>
      <c r="G16" s="111"/>
      <c r="H16" s="111" t="str">
        <f t="shared" si="1"/>
        <v/>
      </c>
      <c r="I16" s="23"/>
      <c r="J16" s="43"/>
      <c r="K16" s="111" t="str">
        <f t="shared" si="2"/>
        <v/>
      </c>
      <c r="L16" s="23"/>
      <c r="M16" s="23" t="str">
        <f t="shared" si="3"/>
        <v/>
      </c>
      <c r="N16" s="24"/>
    </row>
    <row r="17" customHeight="1" spans="1:14">
      <c r="A17" s="46"/>
      <c r="B17" s="80"/>
      <c r="C17" s="364"/>
      <c r="D17" s="111"/>
      <c r="E17" s="111" t="str">
        <f t="shared" si="0"/>
        <v/>
      </c>
      <c r="F17" s="23"/>
      <c r="G17" s="111"/>
      <c r="H17" s="111" t="str">
        <f t="shared" si="1"/>
        <v/>
      </c>
      <c r="I17" s="23"/>
      <c r="J17" s="43"/>
      <c r="K17" s="111" t="str">
        <f t="shared" si="2"/>
        <v/>
      </c>
      <c r="L17" s="23"/>
      <c r="M17" s="23" t="str">
        <f t="shared" si="3"/>
        <v/>
      </c>
      <c r="N17" s="24"/>
    </row>
    <row r="18" customHeight="1" spans="1:14">
      <c r="A18" s="46"/>
      <c r="B18" s="80"/>
      <c r="C18" s="364"/>
      <c r="D18" s="111"/>
      <c r="E18" s="111" t="str">
        <f t="shared" si="0"/>
        <v/>
      </c>
      <c r="F18" s="23"/>
      <c r="G18" s="111"/>
      <c r="H18" s="111" t="str">
        <f t="shared" si="1"/>
        <v/>
      </c>
      <c r="I18" s="23"/>
      <c r="J18" s="43"/>
      <c r="K18" s="111" t="str">
        <f t="shared" si="2"/>
        <v/>
      </c>
      <c r="L18" s="23"/>
      <c r="M18" s="23" t="str">
        <f t="shared" si="3"/>
        <v/>
      </c>
      <c r="N18" s="24"/>
    </row>
    <row r="19" customHeight="1" spans="1:14">
      <c r="A19" s="46"/>
      <c r="B19" s="80"/>
      <c r="C19" s="364"/>
      <c r="D19" s="111"/>
      <c r="E19" s="111" t="str">
        <f t="shared" si="0"/>
        <v/>
      </c>
      <c r="F19" s="23"/>
      <c r="G19" s="111"/>
      <c r="H19" s="111" t="str">
        <f t="shared" si="1"/>
        <v/>
      </c>
      <c r="I19" s="23"/>
      <c r="J19" s="43"/>
      <c r="K19" s="111" t="str">
        <f t="shared" si="2"/>
        <v/>
      </c>
      <c r="L19" s="23"/>
      <c r="M19" s="23" t="str">
        <f t="shared" si="3"/>
        <v/>
      </c>
      <c r="N19" s="24"/>
    </row>
    <row r="20" customHeight="1" spans="1:14">
      <c r="A20" s="46"/>
      <c r="B20" s="80"/>
      <c r="C20" s="364"/>
      <c r="D20" s="111"/>
      <c r="E20" s="111" t="str">
        <f t="shared" si="0"/>
        <v/>
      </c>
      <c r="F20" s="23"/>
      <c r="G20" s="111"/>
      <c r="H20" s="111" t="str">
        <f t="shared" si="1"/>
        <v/>
      </c>
      <c r="I20" s="23"/>
      <c r="J20" s="43"/>
      <c r="K20" s="111" t="str">
        <f t="shared" si="2"/>
        <v/>
      </c>
      <c r="L20" s="23"/>
      <c r="M20" s="23" t="str">
        <f t="shared" si="3"/>
        <v/>
      </c>
      <c r="N20" s="24"/>
    </row>
    <row r="21" customHeight="1" spans="1:14">
      <c r="A21" s="46"/>
      <c r="B21" s="80"/>
      <c r="C21" s="364"/>
      <c r="D21" s="111"/>
      <c r="E21" s="111" t="str">
        <f t="shared" si="0"/>
        <v/>
      </c>
      <c r="F21" s="23"/>
      <c r="G21" s="111"/>
      <c r="H21" s="111" t="str">
        <f t="shared" si="1"/>
        <v/>
      </c>
      <c r="I21" s="23"/>
      <c r="J21" s="43"/>
      <c r="K21" s="111" t="str">
        <f t="shared" si="2"/>
        <v/>
      </c>
      <c r="L21" s="23"/>
      <c r="M21" s="23" t="str">
        <f t="shared" si="3"/>
        <v/>
      </c>
      <c r="N21" s="24"/>
    </row>
    <row r="22" customHeight="1" spans="1:14">
      <c r="A22" s="46"/>
      <c r="B22" s="80"/>
      <c r="C22" s="364"/>
      <c r="D22" s="111"/>
      <c r="E22" s="111" t="str">
        <f t="shared" si="0"/>
        <v/>
      </c>
      <c r="F22" s="23"/>
      <c r="G22" s="111"/>
      <c r="H22" s="111" t="str">
        <f t="shared" si="1"/>
        <v/>
      </c>
      <c r="I22" s="23"/>
      <c r="J22" s="43"/>
      <c r="K22" s="111" t="str">
        <f t="shared" si="2"/>
        <v/>
      </c>
      <c r="L22" s="23"/>
      <c r="M22" s="23" t="str">
        <f t="shared" si="3"/>
        <v/>
      </c>
      <c r="N22" s="24"/>
    </row>
    <row r="23" customHeight="1" spans="1:14">
      <c r="A23" s="46"/>
      <c r="B23" s="80"/>
      <c r="C23" s="364"/>
      <c r="D23" s="111"/>
      <c r="E23" s="111" t="str">
        <f t="shared" si="0"/>
        <v/>
      </c>
      <c r="F23" s="23"/>
      <c r="G23" s="111"/>
      <c r="H23" s="111" t="str">
        <f t="shared" si="1"/>
        <v/>
      </c>
      <c r="I23" s="23"/>
      <c r="J23" s="43"/>
      <c r="K23" s="111" t="str">
        <f t="shared" si="2"/>
        <v/>
      </c>
      <c r="L23" s="23"/>
      <c r="M23" s="23" t="str">
        <f t="shared" si="3"/>
        <v/>
      </c>
      <c r="N23" s="24"/>
    </row>
    <row r="24" customHeight="1" spans="1:14">
      <c r="A24" s="46"/>
      <c r="B24" s="80"/>
      <c r="C24" s="364"/>
      <c r="D24" s="111"/>
      <c r="E24" s="111" t="str">
        <f t="shared" si="0"/>
        <v/>
      </c>
      <c r="F24" s="23"/>
      <c r="G24" s="111"/>
      <c r="H24" s="111" t="str">
        <f t="shared" si="1"/>
        <v/>
      </c>
      <c r="I24" s="23"/>
      <c r="J24" s="43"/>
      <c r="K24" s="111"/>
      <c r="L24" s="23"/>
      <c r="M24" s="23" t="str">
        <f t="shared" si="3"/>
        <v/>
      </c>
      <c r="N24" s="24"/>
    </row>
    <row r="25" customHeight="1" spans="1:14">
      <c r="A25" s="25" t="s">
        <v>282</v>
      </c>
      <c r="B25" s="40"/>
      <c r="C25" s="24"/>
      <c r="D25" s="23"/>
      <c r="E25" s="23"/>
      <c r="F25" s="23">
        <f ca="1">SUM(F4:上一行)</f>
        <v>0</v>
      </c>
      <c r="G25" s="23"/>
      <c r="H25" s="23"/>
      <c r="I25" s="23">
        <f ca="1">SUM(I4:上一行)</f>
        <v>0</v>
      </c>
      <c r="J25" s="23"/>
      <c r="K25" s="23"/>
      <c r="L25" s="23">
        <f ca="1">SUM(L4:上一行)</f>
        <v>0</v>
      </c>
      <c r="M25" s="23" t="str">
        <f ca="1" t="shared" si="3"/>
        <v/>
      </c>
      <c r="N25" s="24"/>
    </row>
    <row r="26" customHeight="1" spans="1:14">
      <c r="A26" s="25" t="s">
        <v>343</v>
      </c>
      <c r="B26" s="40"/>
      <c r="C26" s="24"/>
      <c r="D26" s="23"/>
      <c r="E26" s="23"/>
      <c r="F26" s="23"/>
      <c r="G26" s="23"/>
      <c r="H26" s="23"/>
      <c r="I26" s="23"/>
      <c r="J26" s="43"/>
      <c r="K26" s="23"/>
      <c r="L26" s="23"/>
      <c r="M26" s="23" t="str">
        <f t="shared" si="3"/>
        <v/>
      </c>
      <c r="N26" s="24"/>
    </row>
    <row r="27" customHeight="1" spans="1:14">
      <c r="A27" s="25" t="s">
        <v>302</v>
      </c>
      <c r="B27" s="40"/>
      <c r="C27" s="24"/>
      <c r="D27" s="23"/>
      <c r="E27" s="23"/>
      <c r="F27" s="23">
        <f ca="1">F25-F26</f>
        <v>0</v>
      </c>
      <c r="G27" s="23"/>
      <c r="H27" s="23"/>
      <c r="I27" s="23">
        <f ca="1">I25-I26</f>
        <v>0</v>
      </c>
      <c r="J27" s="43"/>
      <c r="K27" s="23"/>
      <c r="L27" s="23">
        <f ca="1">L25-L26</f>
        <v>0</v>
      </c>
      <c r="M27" s="23" t="str">
        <f ca="1" t="shared" si="3"/>
        <v/>
      </c>
      <c r="N27" s="24"/>
    </row>
    <row r="28" customHeight="1" spans="1:9">
      <c r="A28" s="27" t="e">
        <f>#REF!&amp;#REF!</f>
        <v>#REF!</v>
      </c>
      <c r="I28" s="16" t="e">
        <f>"评估人员："&amp;#REF!</f>
        <v>#REF!</v>
      </c>
    </row>
    <row r="29" customHeight="1" spans="1:1">
      <c r="A29" s="30" t="e">
        <f>CONCATENATE(#REF!,#REF!,#REF!,#REF!,#REF!,#REF!,#REF!)</f>
        <v>#REF!</v>
      </c>
    </row>
  </sheetData>
  <mergeCells count="13">
    <mergeCell ref="A1:N1"/>
    <mergeCell ref="A2:N2"/>
    <mergeCell ref="D4:F4"/>
    <mergeCell ref="G4:I4"/>
    <mergeCell ref="J4:L4"/>
    <mergeCell ref="A25:B25"/>
    <mergeCell ref="A26:B26"/>
    <mergeCell ref="A27:B27"/>
    <mergeCell ref="A4:A5"/>
    <mergeCell ref="B4:B5"/>
    <mergeCell ref="C4:C5"/>
    <mergeCell ref="M4:M5"/>
    <mergeCell ref="N4:N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④对于按计划成本入账的存货，在该科目的倒数第二行填列材料成本差异；" sqref="A1:N1"/>
  </dataValidations>
  <printOptions horizontalCentered="1"/>
  <pageMargins left="0.35" right="0.35" top="0.79" bottom="0.79" header="0.94" footer="0.51"/>
  <pageSetup paperSize="9" fitToHeight="0" orientation="landscape" blackAndWhite="1" verticalDpi="600"/>
  <headerFooter alignWithMargins="0">
    <oddHeader>&amp;R&amp;"宋体,常规"表3-9-1
共&amp;N页，第&amp;P页</oddHead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1" sqref="A1:R1"/>
    </sheetView>
  </sheetViews>
  <sheetFormatPr defaultColWidth="8.6" defaultRowHeight="15.75" customHeight="1"/>
  <cols>
    <col min="1" max="1" width="4.7" style="10" customWidth="1"/>
    <col min="2" max="2" width="16.8" style="11" customWidth="1"/>
    <col min="3" max="4" width="8.7" style="11" customWidth="1"/>
    <col min="5" max="5" width="4.7" style="11" customWidth="1"/>
    <col min="6" max="7" width="12" style="376" hidden="1" customWidth="1" outlineLevel="1"/>
    <col min="8" max="8" width="14.3" style="11" hidden="1" customWidth="1" outlineLevel="1"/>
    <col min="9" max="9" width="12" style="376" customWidth="1" collapsed="1"/>
    <col min="10" max="10" width="12" style="376" customWidth="1"/>
    <col min="11" max="11" width="14.3" style="11" customWidth="1"/>
    <col min="12" max="13" width="12" style="11" customWidth="1"/>
    <col min="14" max="14" width="14.3" style="11" customWidth="1"/>
    <col min="15" max="15" width="7.7" style="11"/>
    <col min="16" max="16" width="11.6" style="11" customWidth="1"/>
    <col min="17" max="32" width="9" style="11"/>
    <col min="33" max="16384" width="8.6" style="11"/>
  </cols>
  <sheetData>
    <row r="1" s="9" customFormat="1" ht="30" customHeight="1" spans="1:16">
      <c r="A1" s="12" t="s">
        <v>344</v>
      </c>
      <c r="B1" s="12"/>
      <c r="C1" s="12"/>
      <c r="D1" s="12"/>
      <c r="E1" s="12"/>
      <c r="F1" s="12"/>
      <c r="G1" s="12"/>
      <c r="H1" s="12"/>
      <c r="I1" s="12"/>
      <c r="J1" s="12"/>
      <c r="K1" s="12"/>
      <c r="L1" s="12"/>
      <c r="M1" s="12"/>
      <c r="N1" s="12"/>
      <c r="O1" s="12"/>
      <c r="P1" s="12"/>
    </row>
    <row r="2" ht="14.25" customHeight="1" spans="1:16">
      <c r="A2" s="14" t="e">
        <f>CONCATENATE(#REF!,#REF!,#REF!,#REF!,#REF!,#REF!,#REF!)</f>
        <v>#REF!</v>
      </c>
      <c r="B2" s="14"/>
      <c r="C2" s="14"/>
      <c r="D2" s="14"/>
      <c r="E2" s="14"/>
      <c r="F2" s="14"/>
      <c r="G2" s="14"/>
      <c r="H2" s="14"/>
      <c r="I2" s="14"/>
      <c r="J2" s="14"/>
      <c r="K2" s="14"/>
      <c r="L2" s="14"/>
      <c r="M2" s="14"/>
      <c r="N2" s="14"/>
      <c r="O2" s="14"/>
      <c r="P2" s="14"/>
    </row>
    <row r="3" customHeight="1" spans="1:16">
      <c r="A3" s="16" t="e">
        <f>#REF!&amp;#REF!</f>
        <v>#REF!</v>
      </c>
      <c r="P3" s="17" t="s">
        <v>168</v>
      </c>
    </row>
    <row r="4" s="10" customFormat="1" customHeight="1" spans="1:16">
      <c r="A4" s="18" t="s">
        <v>169</v>
      </c>
      <c r="B4" s="18" t="s">
        <v>337</v>
      </c>
      <c r="C4" s="63" t="s">
        <v>345</v>
      </c>
      <c r="D4" s="63" t="s">
        <v>346</v>
      </c>
      <c r="E4" s="63" t="s">
        <v>338</v>
      </c>
      <c r="F4" s="31" t="s">
        <v>141</v>
      </c>
      <c r="G4" s="32"/>
      <c r="H4" s="33"/>
      <c r="I4" s="34" t="s">
        <v>142</v>
      </c>
      <c r="J4" s="37"/>
      <c r="K4" s="38"/>
      <c r="L4" s="25" t="s">
        <v>143</v>
      </c>
      <c r="M4" s="66"/>
      <c r="N4" s="40"/>
      <c r="O4" s="18" t="s">
        <v>171</v>
      </c>
      <c r="P4" s="18" t="s">
        <v>240</v>
      </c>
    </row>
    <row r="5" s="10" customFormat="1" customHeight="1" spans="1:16">
      <c r="A5" s="20"/>
      <c r="B5" s="20"/>
      <c r="C5" s="147"/>
      <c r="D5" s="64"/>
      <c r="E5" s="64"/>
      <c r="F5" s="19" t="s">
        <v>339</v>
      </c>
      <c r="G5" s="19" t="s">
        <v>340</v>
      </c>
      <c r="H5" s="19" t="s">
        <v>341</v>
      </c>
      <c r="I5" s="18" t="s">
        <v>339</v>
      </c>
      <c r="J5" s="18" t="s">
        <v>340</v>
      </c>
      <c r="K5" s="18" t="s">
        <v>341</v>
      </c>
      <c r="L5" s="92" t="s">
        <v>342</v>
      </c>
      <c r="M5" s="18" t="s">
        <v>340</v>
      </c>
      <c r="N5" s="18" t="s">
        <v>341</v>
      </c>
      <c r="O5" s="20"/>
      <c r="P5" s="20"/>
    </row>
    <row r="6" s="373" customFormat="1" customHeight="1" spans="1:16">
      <c r="A6" s="46"/>
      <c r="B6" s="80"/>
      <c r="C6" s="364"/>
      <c r="D6" s="364"/>
      <c r="E6" s="364"/>
      <c r="F6" s="111"/>
      <c r="G6" s="111" t="str">
        <f>IF(F6=0,"",H6/F6)</f>
        <v/>
      </c>
      <c r="H6" s="23"/>
      <c r="I6" s="111"/>
      <c r="J6" s="111" t="str">
        <f>IF(I6=0,"",K6/I6)</f>
        <v/>
      </c>
      <c r="K6" s="23"/>
      <c r="L6" s="43"/>
      <c r="M6" s="111"/>
      <c r="N6" s="23"/>
      <c r="O6" s="23" t="str">
        <f>IF(K6=0,"",(N6-K6)/K6*100)</f>
        <v/>
      </c>
      <c r="P6" s="24"/>
    </row>
    <row r="7" customHeight="1" spans="1:16">
      <c r="A7" s="20"/>
      <c r="B7" s="52"/>
      <c r="C7" s="24"/>
      <c r="D7" s="24"/>
      <c r="E7" s="24"/>
      <c r="F7" s="365"/>
      <c r="G7" s="111" t="str">
        <f t="shared" ref="G7:G24" si="0">IF(F7=0,"",H7/F7)</f>
        <v/>
      </c>
      <c r="H7" s="23"/>
      <c r="I7" s="365"/>
      <c r="J7" s="111" t="str">
        <f t="shared" ref="J7:J24" si="1">IF(I7=0,"",K7/I7)</f>
        <v/>
      </c>
      <c r="K7" s="23"/>
      <c r="L7" s="43"/>
      <c r="M7" s="111"/>
      <c r="N7" s="23"/>
      <c r="O7" s="23" t="str">
        <f t="shared" ref="O7:O27" si="2">IF(K7=0,"",(N7-K7)/K7*100)</f>
        <v/>
      </c>
      <c r="P7" s="24"/>
    </row>
    <row r="8" customHeight="1" spans="1:16">
      <c r="A8" s="20"/>
      <c r="B8" s="21"/>
      <c r="C8" s="24"/>
      <c r="D8" s="24"/>
      <c r="E8" s="24"/>
      <c r="F8" s="365"/>
      <c r="G8" s="111" t="str">
        <f t="shared" si="0"/>
        <v/>
      </c>
      <c r="H8" s="23"/>
      <c r="I8" s="365"/>
      <c r="J8" s="111" t="str">
        <f t="shared" si="1"/>
        <v/>
      </c>
      <c r="K8" s="23"/>
      <c r="L8" s="43"/>
      <c r="M8" s="111"/>
      <c r="N8" s="23"/>
      <c r="O8" s="23" t="str">
        <f t="shared" si="2"/>
        <v/>
      </c>
      <c r="P8" s="24"/>
    </row>
    <row r="9" customHeight="1" spans="1:16">
      <c r="A9" s="20"/>
      <c r="B9" s="21"/>
      <c r="C9" s="24"/>
      <c r="D9" s="24"/>
      <c r="E9" s="24"/>
      <c r="F9" s="365"/>
      <c r="G9" s="111" t="str">
        <f t="shared" si="0"/>
        <v/>
      </c>
      <c r="H9" s="23"/>
      <c r="I9" s="365"/>
      <c r="J9" s="111" t="str">
        <f t="shared" si="1"/>
        <v/>
      </c>
      <c r="K9" s="23"/>
      <c r="L9" s="43"/>
      <c r="M9" s="111"/>
      <c r="N9" s="23"/>
      <c r="O9" s="23" t="str">
        <f t="shared" si="2"/>
        <v/>
      </c>
      <c r="P9" s="24"/>
    </row>
    <row r="10" customHeight="1" spans="1:16">
      <c r="A10" s="20"/>
      <c r="B10" s="21"/>
      <c r="C10" s="24"/>
      <c r="D10" s="24"/>
      <c r="E10" s="24"/>
      <c r="F10" s="365"/>
      <c r="G10" s="111" t="str">
        <f t="shared" si="0"/>
        <v/>
      </c>
      <c r="H10" s="23"/>
      <c r="I10" s="365"/>
      <c r="J10" s="111" t="str">
        <f t="shared" si="1"/>
        <v/>
      </c>
      <c r="K10" s="23"/>
      <c r="L10" s="43"/>
      <c r="M10" s="111"/>
      <c r="N10" s="23"/>
      <c r="O10" s="23" t="str">
        <f t="shared" si="2"/>
        <v/>
      </c>
      <c r="P10" s="24"/>
    </row>
    <row r="11" customHeight="1" spans="1:16">
      <c r="A11" s="20"/>
      <c r="B11" s="21"/>
      <c r="C11" s="24"/>
      <c r="D11" s="24"/>
      <c r="E11" s="24"/>
      <c r="F11" s="365"/>
      <c r="G11" s="111" t="str">
        <f t="shared" si="0"/>
        <v/>
      </c>
      <c r="H11" s="23"/>
      <c r="I11" s="365"/>
      <c r="J11" s="111" t="str">
        <f t="shared" si="1"/>
        <v/>
      </c>
      <c r="K11" s="23"/>
      <c r="L11" s="43"/>
      <c r="M11" s="111"/>
      <c r="N11" s="23"/>
      <c r="O11" s="23" t="str">
        <f t="shared" si="2"/>
        <v/>
      </c>
      <c r="P11" s="24"/>
    </row>
    <row r="12" customHeight="1" spans="1:16">
      <c r="A12" s="20"/>
      <c r="B12" s="21"/>
      <c r="C12" s="24"/>
      <c r="D12" s="24"/>
      <c r="E12" s="24"/>
      <c r="F12" s="365"/>
      <c r="G12" s="111" t="str">
        <f t="shared" si="0"/>
        <v/>
      </c>
      <c r="H12" s="23"/>
      <c r="I12" s="365"/>
      <c r="J12" s="111" t="str">
        <f t="shared" si="1"/>
        <v/>
      </c>
      <c r="K12" s="23"/>
      <c r="L12" s="43"/>
      <c r="M12" s="111"/>
      <c r="N12" s="23"/>
      <c r="O12" s="23" t="str">
        <f t="shared" si="2"/>
        <v/>
      </c>
      <c r="P12" s="24"/>
    </row>
    <row r="13" customHeight="1" spans="1:16">
      <c r="A13" s="20"/>
      <c r="B13" s="52"/>
      <c r="C13" s="24"/>
      <c r="D13" s="24"/>
      <c r="E13" s="24"/>
      <c r="F13" s="365"/>
      <c r="G13" s="111" t="str">
        <f t="shared" si="0"/>
        <v/>
      </c>
      <c r="H13" s="23"/>
      <c r="I13" s="365"/>
      <c r="J13" s="111" t="str">
        <f t="shared" si="1"/>
        <v/>
      </c>
      <c r="K13" s="23"/>
      <c r="L13" s="43"/>
      <c r="M13" s="111"/>
      <c r="N13" s="23"/>
      <c r="O13" s="23" t="str">
        <f t="shared" si="2"/>
        <v/>
      </c>
      <c r="P13" s="24"/>
    </row>
    <row r="14" customHeight="1" spans="1:16">
      <c r="A14" s="20"/>
      <c r="B14" s="52"/>
      <c r="C14" s="24"/>
      <c r="D14" s="24"/>
      <c r="E14" s="24"/>
      <c r="F14" s="365"/>
      <c r="G14" s="111" t="str">
        <f t="shared" si="0"/>
        <v/>
      </c>
      <c r="H14" s="23"/>
      <c r="I14" s="365"/>
      <c r="J14" s="111" t="str">
        <f t="shared" si="1"/>
        <v/>
      </c>
      <c r="K14" s="23"/>
      <c r="L14" s="43"/>
      <c r="M14" s="111"/>
      <c r="N14" s="23"/>
      <c r="O14" s="23" t="str">
        <f t="shared" si="2"/>
        <v/>
      </c>
      <c r="P14" s="24"/>
    </row>
    <row r="15" customHeight="1" spans="1:16">
      <c r="A15" s="20"/>
      <c r="B15" s="21"/>
      <c r="C15" s="24"/>
      <c r="D15" s="24"/>
      <c r="E15" s="24"/>
      <c r="F15" s="365"/>
      <c r="G15" s="111" t="str">
        <f t="shared" si="0"/>
        <v/>
      </c>
      <c r="H15" s="23"/>
      <c r="I15" s="365"/>
      <c r="J15" s="111" t="str">
        <f t="shared" si="1"/>
        <v/>
      </c>
      <c r="K15" s="23"/>
      <c r="L15" s="43"/>
      <c r="M15" s="111"/>
      <c r="N15" s="23"/>
      <c r="O15" s="23" t="str">
        <f t="shared" si="2"/>
        <v/>
      </c>
      <c r="P15" s="24"/>
    </row>
    <row r="16" customHeight="1" spans="1:16">
      <c r="A16" s="20"/>
      <c r="B16" s="21"/>
      <c r="C16" s="24"/>
      <c r="D16" s="24"/>
      <c r="E16" s="24"/>
      <c r="F16" s="365"/>
      <c r="G16" s="111" t="str">
        <f t="shared" si="0"/>
        <v/>
      </c>
      <c r="H16" s="23"/>
      <c r="I16" s="365"/>
      <c r="J16" s="111" t="str">
        <f t="shared" si="1"/>
        <v/>
      </c>
      <c r="K16" s="23"/>
      <c r="L16" s="43"/>
      <c r="M16" s="111"/>
      <c r="N16" s="23"/>
      <c r="O16" s="23" t="str">
        <f t="shared" si="2"/>
        <v/>
      </c>
      <c r="P16" s="24"/>
    </row>
    <row r="17" customHeight="1" spans="1:16">
      <c r="A17" s="20"/>
      <c r="B17" s="21"/>
      <c r="C17" s="24"/>
      <c r="D17" s="24"/>
      <c r="E17" s="24"/>
      <c r="F17" s="365"/>
      <c r="G17" s="111" t="str">
        <f t="shared" si="0"/>
        <v/>
      </c>
      <c r="H17" s="23"/>
      <c r="I17" s="365"/>
      <c r="J17" s="111" t="str">
        <f t="shared" si="1"/>
        <v/>
      </c>
      <c r="K17" s="23"/>
      <c r="L17" s="43"/>
      <c r="M17" s="111"/>
      <c r="N17" s="23"/>
      <c r="O17" s="23" t="str">
        <f t="shared" si="2"/>
        <v/>
      </c>
      <c r="P17" s="24"/>
    </row>
    <row r="18" customHeight="1" spans="1:16">
      <c r="A18" s="20"/>
      <c r="B18" s="21"/>
      <c r="C18" s="24"/>
      <c r="D18" s="24"/>
      <c r="E18" s="24"/>
      <c r="F18" s="365"/>
      <c r="G18" s="111" t="str">
        <f t="shared" si="0"/>
        <v/>
      </c>
      <c r="H18" s="23"/>
      <c r="I18" s="365"/>
      <c r="J18" s="111" t="str">
        <f t="shared" si="1"/>
        <v/>
      </c>
      <c r="K18" s="23"/>
      <c r="L18" s="43"/>
      <c r="M18" s="111"/>
      <c r="N18" s="23"/>
      <c r="O18" s="23" t="str">
        <f t="shared" si="2"/>
        <v/>
      </c>
      <c r="P18" s="24"/>
    </row>
    <row r="19" customHeight="1" spans="1:16">
      <c r="A19" s="20"/>
      <c r="B19" s="21"/>
      <c r="C19" s="24"/>
      <c r="D19" s="24"/>
      <c r="E19" s="24"/>
      <c r="F19" s="365"/>
      <c r="G19" s="111" t="str">
        <f t="shared" si="0"/>
        <v/>
      </c>
      <c r="H19" s="23"/>
      <c r="I19" s="365"/>
      <c r="J19" s="111" t="str">
        <f t="shared" si="1"/>
        <v/>
      </c>
      <c r="K19" s="23"/>
      <c r="L19" s="43"/>
      <c r="M19" s="111"/>
      <c r="N19" s="23"/>
      <c r="O19" s="23" t="str">
        <f t="shared" si="2"/>
        <v/>
      </c>
      <c r="P19" s="24"/>
    </row>
    <row r="20" customHeight="1" spans="1:16">
      <c r="A20" s="20"/>
      <c r="B20" s="21"/>
      <c r="C20" s="24"/>
      <c r="D20" s="24"/>
      <c r="E20" s="24"/>
      <c r="F20" s="365"/>
      <c r="G20" s="111" t="str">
        <f t="shared" si="0"/>
        <v/>
      </c>
      <c r="H20" s="23"/>
      <c r="I20" s="365"/>
      <c r="J20" s="111" t="str">
        <f t="shared" si="1"/>
        <v/>
      </c>
      <c r="K20" s="23"/>
      <c r="L20" s="43"/>
      <c r="M20" s="111"/>
      <c r="N20" s="23"/>
      <c r="O20" s="23" t="str">
        <f t="shared" si="2"/>
        <v/>
      </c>
      <c r="P20" s="24"/>
    </row>
    <row r="21" customHeight="1" spans="1:16">
      <c r="A21" s="20"/>
      <c r="B21" s="52"/>
      <c r="C21" s="24"/>
      <c r="D21" s="24"/>
      <c r="E21" s="24"/>
      <c r="F21" s="365"/>
      <c r="G21" s="111" t="str">
        <f t="shared" si="0"/>
        <v/>
      </c>
      <c r="H21" s="23"/>
      <c r="I21" s="365"/>
      <c r="J21" s="111" t="str">
        <f t="shared" si="1"/>
        <v/>
      </c>
      <c r="K21" s="23"/>
      <c r="L21" s="43"/>
      <c r="M21" s="111"/>
      <c r="N21" s="23"/>
      <c r="O21" s="23" t="str">
        <f t="shared" si="2"/>
        <v/>
      </c>
      <c r="P21" s="24"/>
    </row>
    <row r="22" customHeight="1" spans="1:16">
      <c r="A22" s="20"/>
      <c r="B22" s="52"/>
      <c r="C22" s="24"/>
      <c r="D22" s="24"/>
      <c r="E22" s="24"/>
      <c r="F22" s="365"/>
      <c r="G22" s="111" t="str">
        <f t="shared" si="0"/>
        <v/>
      </c>
      <c r="H22" s="23"/>
      <c r="I22" s="365"/>
      <c r="J22" s="111" t="str">
        <f t="shared" si="1"/>
        <v/>
      </c>
      <c r="K22" s="23"/>
      <c r="L22" s="43"/>
      <c r="M22" s="111"/>
      <c r="N22" s="23"/>
      <c r="O22" s="23" t="str">
        <f t="shared" si="2"/>
        <v/>
      </c>
      <c r="P22" s="24"/>
    </row>
    <row r="23" customHeight="1" spans="1:16">
      <c r="A23" s="20"/>
      <c r="B23" s="21"/>
      <c r="C23" s="24"/>
      <c r="D23" s="24"/>
      <c r="E23" s="24"/>
      <c r="F23" s="365"/>
      <c r="G23" s="111" t="str">
        <f t="shared" si="0"/>
        <v/>
      </c>
      <c r="H23" s="23"/>
      <c r="I23" s="365"/>
      <c r="J23" s="111" t="str">
        <f t="shared" si="1"/>
        <v/>
      </c>
      <c r="K23" s="23"/>
      <c r="L23" s="43"/>
      <c r="M23" s="111"/>
      <c r="N23" s="23"/>
      <c r="O23" s="23" t="str">
        <f t="shared" si="2"/>
        <v/>
      </c>
      <c r="P23" s="24"/>
    </row>
    <row r="24" customHeight="1" spans="1:16">
      <c r="A24" s="20"/>
      <c r="B24" s="21"/>
      <c r="C24" s="24"/>
      <c r="D24" s="24"/>
      <c r="E24" s="24"/>
      <c r="F24" s="365"/>
      <c r="G24" s="111" t="str">
        <f t="shared" si="0"/>
        <v/>
      </c>
      <c r="H24" s="23"/>
      <c r="I24" s="365"/>
      <c r="J24" s="111" t="str">
        <f t="shared" si="1"/>
        <v/>
      </c>
      <c r="K24" s="23"/>
      <c r="L24" s="43"/>
      <c r="M24" s="111"/>
      <c r="N24" s="23"/>
      <c r="O24" s="23" t="str">
        <f t="shared" si="2"/>
        <v/>
      </c>
      <c r="P24" s="24"/>
    </row>
    <row r="25" customHeight="1" spans="1:16">
      <c r="A25" s="25" t="s">
        <v>282</v>
      </c>
      <c r="B25" s="40"/>
      <c r="C25" s="24"/>
      <c r="D25" s="24"/>
      <c r="E25" s="24"/>
      <c r="F25" s="23"/>
      <c r="G25" s="23"/>
      <c r="H25" s="23">
        <f ca="1">SUM(H6:上一行)</f>
        <v>0</v>
      </c>
      <c r="I25" s="23"/>
      <c r="J25" s="23"/>
      <c r="K25" s="23">
        <f ca="1">SUM(K6:上一行)</f>
        <v>0</v>
      </c>
      <c r="L25" s="23"/>
      <c r="M25" s="23"/>
      <c r="N25" s="23">
        <f ca="1">SUM(N6:上一行)</f>
        <v>0</v>
      </c>
      <c r="O25" s="23" t="str">
        <f ca="1" t="shared" si="2"/>
        <v/>
      </c>
      <c r="P25" s="24"/>
    </row>
    <row r="26" customHeight="1" spans="1:16">
      <c r="A26" s="25" t="s">
        <v>343</v>
      </c>
      <c r="B26" s="40"/>
      <c r="C26" s="24"/>
      <c r="D26" s="24"/>
      <c r="E26" s="24"/>
      <c r="F26" s="23"/>
      <c r="G26" s="23"/>
      <c r="H26" s="23"/>
      <c r="I26" s="23"/>
      <c r="J26" s="23"/>
      <c r="K26" s="23"/>
      <c r="L26" s="43"/>
      <c r="M26" s="23"/>
      <c r="N26" s="23"/>
      <c r="O26" s="23" t="str">
        <f t="shared" si="2"/>
        <v/>
      </c>
      <c r="P26" s="24"/>
    </row>
    <row r="27" customHeight="1" spans="1:16">
      <c r="A27" s="25" t="s">
        <v>302</v>
      </c>
      <c r="B27" s="40"/>
      <c r="C27" s="24"/>
      <c r="D27" s="24"/>
      <c r="E27" s="24"/>
      <c r="F27" s="23"/>
      <c r="G27" s="23"/>
      <c r="H27" s="23">
        <f ca="1">H25-H26</f>
        <v>0</v>
      </c>
      <c r="I27" s="23"/>
      <c r="J27" s="23"/>
      <c r="K27" s="23">
        <f ca="1">K25-K26</f>
        <v>0</v>
      </c>
      <c r="L27" s="43"/>
      <c r="M27" s="23"/>
      <c r="N27" s="23">
        <f ca="1">N25-N26</f>
        <v>0</v>
      </c>
      <c r="O27" s="23" t="str">
        <f ca="1" t="shared" si="2"/>
        <v/>
      </c>
      <c r="P27" s="24"/>
    </row>
    <row r="28" customHeight="1" spans="1:11">
      <c r="A28" s="27" t="e">
        <f>#REF!&amp;#REF!</f>
        <v>#REF!</v>
      </c>
      <c r="F28" s="16"/>
      <c r="G28" s="16"/>
      <c r="I28" s="16"/>
      <c r="J28" s="16"/>
      <c r="K28" s="16" t="e">
        <f>"评估人员："&amp;#REF!</f>
        <v>#REF!</v>
      </c>
    </row>
    <row r="29" customHeight="1" spans="1:1">
      <c r="A29" s="11" t="e">
        <f>CONCATENATE(#REF!,#REF!,#REF!,#REF!,#REF!,#REF!,#REF!)</f>
        <v>#REF!</v>
      </c>
    </row>
    <row r="30" customHeight="1" spans="2:3">
      <c r="B30" s="17" t="s">
        <v>347</v>
      </c>
      <c r="C30" s="11" t="s">
        <v>348</v>
      </c>
    </row>
    <row r="31" customHeight="1" spans="3:3">
      <c r="C31" s="11" t="s">
        <v>349</v>
      </c>
    </row>
  </sheetData>
  <mergeCells count="15">
    <mergeCell ref="A1:P1"/>
    <mergeCell ref="A2:P2"/>
    <mergeCell ref="F4:H4"/>
    <mergeCell ref="I4:K4"/>
    <mergeCell ref="L4:N4"/>
    <mergeCell ref="A25:B25"/>
    <mergeCell ref="A26:B26"/>
    <mergeCell ref="A27:B27"/>
    <mergeCell ref="A4:A5"/>
    <mergeCell ref="B4:B5"/>
    <mergeCell ref="C4:C5"/>
    <mergeCell ref="D4:D5"/>
    <mergeCell ref="E4:E5"/>
    <mergeCell ref="O4:O5"/>
    <mergeCell ref="P4:P5"/>
  </mergeCells>
  <dataValidations count="1">
    <dataValidation allowBlank="1" showInputMessage="1" showErrorMessage="1" prompt="①按名称或规格型号逐个填列；②按类填列的存货“单价”指平均单价；③凡出现红字的，请在“备注”中注明原因。④按计划成本入账的存货，在该科目的倒数第二行填列材料成本差异；⑤如存在损毁、变质现象，应在“备注”栏中注明“残次”、“变质”，“毁损”、“滞销”、“积压”（在备注中填写已积压时间“1年以内”、“1~2年”、“2~3年”、“3年以上”）；⑥其他情形用文字表述。" sqref="A1:P1"/>
  </dataValidations>
  <printOptions horizontalCentered="1"/>
  <pageMargins left="0.35" right="0.35" top="0.79" bottom="0.79" header="0.94" footer="0.51"/>
  <pageSetup paperSize="9" fitToHeight="0" orientation="landscape" blackAndWhite="1" verticalDpi="600"/>
  <headerFooter alignWithMargins="0">
    <oddHeader>&amp;R&amp;"宋体,常规"表3-9-2
共&amp;N页，第&amp;P页</oddHead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workbookViewId="0">
      <selection activeCell="A1" sqref="A1:R1"/>
    </sheetView>
  </sheetViews>
  <sheetFormatPr defaultColWidth="8.6" defaultRowHeight="15.75" customHeight="1"/>
  <cols>
    <col min="1" max="1" width="4.8" style="11" customWidth="1"/>
    <col min="2" max="2" width="14.2" style="11" customWidth="1"/>
    <col min="3" max="4" width="9.1" style="11" customWidth="1"/>
    <col min="5" max="5" width="4.8" style="11" customWidth="1"/>
    <col min="6" max="7" width="12.5" style="11" hidden="1" customWidth="1" outlineLevel="1"/>
    <col min="8" max="8" width="14.3" style="11" hidden="1" customWidth="1" outlineLevel="1"/>
    <col min="9" max="9" width="12.5" style="11" customWidth="1" collapsed="1"/>
    <col min="10" max="10" width="12.5" style="11" customWidth="1"/>
    <col min="11" max="11" width="14.3" style="11" customWidth="1"/>
    <col min="12" max="13" width="12.5" style="11" customWidth="1"/>
    <col min="14" max="14" width="14.3" style="11" customWidth="1"/>
    <col min="15" max="15" width="7.7" style="11" customWidth="1"/>
    <col min="16" max="16" width="9.7" style="11" customWidth="1"/>
    <col min="17" max="32" width="9" style="11"/>
    <col min="33" max="16384" width="8.6" style="11"/>
  </cols>
  <sheetData>
    <row r="1" s="9" customFormat="1" ht="30" customHeight="1" spans="1:16">
      <c r="A1" s="12" t="s">
        <v>350</v>
      </c>
      <c r="B1" s="13"/>
      <c r="C1" s="13"/>
      <c r="D1" s="13"/>
      <c r="E1" s="13"/>
      <c r="F1" s="13"/>
      <c r="G1" s="13"/>
      <c r="H1" s="13"/>
      <c r="I1" s="13"/>
      <c r="J1" s="13"/>
      <c r="K1" s="13"/>
      <c r="L1" s="13"/>
      <c r="M1" s="13"/>
      <c r="N1" s="13"/>
      <c r="O1" s="13"/>
      <c r="P1" s="13"/>
    </row>
    <row r="2" ht="14.25" customHeight="1" spans="1:16">
      <c r="A2" s="14" t="e">
        <f>CONCATENATE(#REF!,#REF!,#REF!,#REF!,#REF!,#REF!,#REF!)</f>
        <v>#REF!</v>
      </c>
      <c r="B2" s="14"/>
      <c r="C2" s="14"/>
      <c r="D2" s="14"/>
      <c r="E2" s="14"/>
      <c r="F2" s="15"/>
      <c r="G2" s="15"/>
      <c r="H2" s="15"/>
      <c r="I2" s="15"/>
      <c r="J2" s="15"/>
      <c r="K2" s="15"/>
      <c r="L2" s="15"/>
      <c r="M2" s="15"/>
      <c r="N2" s="15"/>
      <c r="O2" s="15"/>
      <c r="P2" s="15"/>
    </row>
    <row r="3" customHeight="1" spans="1:16">
      <c r="A3" s="16" t="e">
        <f>#REF!&amp;#REF!</f>
        <v>#REF!</v>
      </c>
      <c r="P3" s="17" t="s">
        <v>168</v>
      </c>
    </row>
    <row r="4" s="10" customFormat="1" customHeight="1" spans="1:16">
      <c r="A4" s="18" t="s">
        <v>169</v>
      </c>
      <c r="B4" s="18" t="s">
        <v>337</v>
      </c>
      <c r="C4" s="92" t="s">
        <v>345</v>
      </c>
      <c r="D4" s="63" t="s">
        <v>346</v>
      </c>
      <c r="E4" s="63" t="s">
        <v>338</v>
      </c>
      <c r="F4" s="31" t="s">
        <v>141</v>
      </c>
      <c r="G4" s="32"/>
      <c r="H4" s="33"/>
      <c r="I4" s="34" t="s">
        <v>142</v>
      </c>
      <c r="J4" s="37"/>
      <c r="K4" s="38"/>
      <c r="L4" s="25" t="s">
        <v>143</v>
      </c>
      <c r="M4" s="66"/>
      <c r="N4" s="40"/>
      <c r="O4" s="18" t="s">
        <v>171</v>
      </c>
      <c r="P4" s="18" t="s">
        <v>240</v>
      </c>
    </row>
    <row r="5" s="10" customFormat="1" customHeight="1" spans="1:16">
      <c r="A5" s="20"/>
      <c r="B5" s="20"/>
      <c r="C5" s="94"/>
      <c r="D5" s="64"/>
      <c r="E5" s="147"/>
      <c r="F5" s="19" t="s">
        <v>339</v>
      </c>
      <c r="G5" s="19" t="s">
        <v>340</v>
      </c>
      <c r="H5" s="19" t="s">
        <v>341</v>
      </c>
      <c r="I5" s="18" t="s">
        <v>339</v>
      </c>
      <c r="J5" s="18" t="s">
        <v>340</v>
      </c>
      <c r="K5" s="18" t="s">
        <v>341</v>
      </c>
      <c r="L5" s="379" t="s">
        <v>342</v>
      </c>
      <c r="M5" s="18" t="s">
        <v>340</v>
      </c>
      <c r="N5" s="18" t="s">
        <v>341</v>
      </c>
      <c r="O5" s="20"/>
      <c r="P5" s="20"/>
    </row>
    <row r="6" s="373" customFormat="1" customHeight="1" spans="1:16">
      <c r="A6" s="46"/>
      <c r="B6" s="80"/>
      <c r="C6" s="375"/>
      <c r="D6" s="375"/>
      <c r="E6" s="364"/>
      <c r="F6" s="111"/>
      <c r="G6" s="111" t="str">
        <f>IF(F6=0,"",H6/F6)</f>
        <v/>
      </c>
      <c r="H6" s="23"/>
      <c r="I6" s="111"/>
      <c r="J6" s="111" t="str">
        <f>IF(I6=0,"",K6/I6)</f>
        <v/>
      </c>
      <c r="K6" s="23"/>
      <c r="L6" s="43"/>
      <c r="M6" s="111"/>
      <c r="N6" s="23"/>
      <c r="O6" s="23" t="str">
        <f>IF(K6=0,"",(N6-K6)/K6*100)</f>
        <v/>
      </c>
      <c r="P6" s="24"/>
    </row>
    <row r="7" customHeight="1" spans="1:16">
      <c r="A7" s="20"/>
      <c r="B7" s="52"/>
      <c r="C7" s="52"/>
      <c r="D7" s="52"/>
      <c r="E7" s="24"/>
      <c r="F7" s="365"/>
      <c r="G7" s="111" t="str">
        <f t="shared" ref="G7:G24" si="0">IF(F7=0,"",H7/F7)</f>
        <v/>
      </c>
      <c r="H7" s="23"/>
      <c r="I7" s="365"/>
      <c r="J7" s="111" t="str">
        <f t="shared" ref="J7:J24" si="1">IF(I7=0,"",K7/I7)</f>
        <v/>
      </c>
      <c r="K7" s="23"/>
      <c r="L7" s="43"/>
      <c r="M7" s="111"/>
      <c r="N7" s="23"/>
      <c r="O7" s="23" t="str">
        <f t="shared" ref="O7:O27" si="2">IF(K7=0,"",(N7-K7)/K7*100)</f>
        <v/>
      </c>
      <c r="P7" s="24"/>
    </row>
    <row r="8" customHeight="1" spans="1:16">
      <c r="A8" s="20"/>
      <c r="B8" s="21"/>
      <c r="C8" s="21"/>
      <c r="D8" s="21"/>
      <c r="E8" s="24"/>
      <c r="F8" s="365"/>
      <c r="G8" s="111" t="str">
        <f t="shared" si="0"/>
        <v/>
      </c>
      <c r="H8" s="23"/>
      <c r="I8" s="365"/>
      <c r="J8" s="111" t="str">
        <f t="shared" si="1"/>
        <v/>
      </c>
      <c r="K8" s="23"/>
      <c r="L8" s="43"/>
      <c r="M8" s="111"/>
      <c r="N8" s="23"/>
      <c r="O8" s="23" t="str">
        <f t="shared" si="2"/>
        <v/>
      </c>
      <c r="P8" s="24"/>
    </row>
    <row r="9" customHeight="1" spans="1:16">
      <c r="A9" s="20"/>
      <c r="B9" s="21"/>
      <c r="C9" s="21"/>
      <c r="D9" s="21"/>
      <c r="E9" s="24"/>
      <c r="F9" s="365"/>
      <c r="G9" s="111" t="str">
        <f t="shared" si="0"/>
        <v/>
      </c>
      <c r="H9" s="23"/>
      <c r="I9" s="365"/>
      <c r="J9" s="111" t="str">
        <f t="shared" si="1"/>
        <v/>
      </c>
      <c r="K9" s="23"/>
      <c r="L9" s="43"/>
      <c r="M9" s="111"/>
      <c r="N9" s="23"/>
      <c r="O9" s="23" t="str">
        <f t="shared" si="2"/>
        <v/>
      </c>
      <c r="P9" s="24"/>
    </row>
    <row r="10" customHeight="1" spans="1:16">
      <c r="A10" s="20"/>
      <c r="B10" s="21"/>
      <c r="C10" s="21"/>
      <c r="D10" s="21"/>
      <c r="E10" s="24"/>
      <c r="F10" s="365"/>
      <c r="G10" s="111" t="str">
        <f t="shared" si="0"/>
        <v/>
      </c>
      <c r="H10" s="23"/>
      <c r="I10" s="365"/>
      <c r="J10" s="111" t="str">
        <f t="shared" si="1"/>
        <v/>
      </c>
      <c r="K10" s="23"/>
      <c r="L10" s="43"/>
      <c r="M10" s="111"/>
      <c r="N10" s="23"/>
      <c r="O10" s="23" t="str">
        <f t="shared" si="2"/>
        <v/>
      </c>
      <c r="P10" s="24"/>
    </row>
    <row r="11" customHeight="1" spans="1:16">
      <c r="A11" s="20"/>
      <c r="B11" s="21"/>
      <c r="C11" s="21"/>
      <c r="D11" s="21"/>
      <c r="E11" s="24"/>
      <c r="F11" s="365"/>
      <c r="G11" s="111" t="str">
        <f t="shared" si="0"/>
        <v/>
      </c>
      <c r="H11" s="23"/>
      <c r="I11" s="365"/>
      <c r="J11" s="111" t="str">
        <f t="shared" si="1"/>
        <v/>
      </c>
      <c r="K11" s="23"/>
      <c r="L11" s="43"/>
      <c r="M11" s="111"/>
      <c r="N11" s="23"/>
      <c r="O11" s="23" t="str">
        <f t="shared" si="2"/>
        <v/>
      </c>
      <c r="P11" s="24"/>
    </row>
    <row r="12" customHeight="1" spans="1:16">
      <c r="A12" s="20"/>
      <c r="B12" s="21"/>
      <c r="C12" s="21"/>
      <c r="D12" s="21"/>
      <c r="E12" s="24"/>
      <c r="F12" s="365"/>
      <c r="G12" s="111" t="str">
        <f t="shared" si="0"/>
        <v/>
      </c>
      <c r="H12" s="23"/>
      <c r="I12" s="365"/>
      <c r="J12" s="111" t="str">
        <f t="shared" si="1"/>
        <v/>
      </c>
      <c r="K12" s="23"/>
      <c r="L12" s="43"/>
      <c r="M12" s="111"/>
      <c r="N12" s="23"/>
      <c r="O12" s="23" t="str">
        <f t="shared" si="2"/>
        <v/>
      </c>
      <c r="P12" s="24"/>
    </row>
    <row r="13" customHeight="1" spans="1:16">
      <c r="A13" s="20"/>
      <c r="B13" s="52"/>
      <c r="C13" s="52"/>
      <c r="D13" s="52"/>
      <c r="E13" s="24"/>
      <c r="F13" s="365"/>
      <c r="G13" s="111" t="str">
        <f t="shared" si="0"/>
        <v/>
      </c>
      <c r="H13" s="23"/>
      <c r="I13" s="365"/>
      <c r="J13" s="111" t="str">
        <f t="shared" si="1"/>
        <v/>
      </c>
      <c r="K13" s="23"/>
      <c r="L13" s="43"/>
      <c r="M13" s="111"/>
      <c r="N13" s="23"/>
      <c r="O13" s="23" t="str">
        <f t="shared" si="2"/>
        <v/>
      </c>
      <c r="P13" s="24"/>
    </row>
    <row r="14" customHeight="1" spans="1:16">
      <c r="A14" s="20"/>
      <c r="B14" s="52"/>
      <c r="C14" s="52"/>
      <c r="D14" s="52"/>
      <c r="E14" s="24"/>
      <c r="F14" s="365"/>
      <c r="G14" s="111" t="str">
        <f t="shared" si="0"/>
        <v/>
      </c>
      <c r="H14" s="23"/>
      <c r="I14" s="365"/>
      <c r="J14" s="111" t="str">
        <f t="shared" si="1"/>
        <v/>
      </c>
      <c r="K14" s="23"/>
      <c r="L14" s="43"/>
      <c r="M14" s="111"/>
      <c r="N14" s="23"/>
      <c r="O14" s="23" t="str">
        <f t="shared" si="2"/>
        <v/>
      </c>
      <c r="P14" s="24"/>
    </row>
    <row r="15" customHeight="1" spans="1:16">
      <c r="A15" s="20"/>
      <c r="B15" s="21"/>
      <c r="C15" s="21"/>
      <c r="D15" s="21"/>
      <c r="E15" s="24"/>
      <c r="F15" s="365"/>
      <c r="G15" s="111" t="str">
        <f t="shared" si="0"/>
        <v/>
      </c>
      <c r="H15" s="23"/>
      <c r="I15" s="365"/>
      <c r="J15" s="111" t="str">
        <f t="shared" si="1"/>
        <v/>
      </c>
      <c r="K15" s="23"/>
      <c r="L15" s="43"/>
      <c r="M15" s="111"/>
      <c r="N15" s="23"/>
      <c r="O15" s="23" t="str">
        <f t="shared" si="2"/>
        <v/>
      </c>
      <c r="P15" s="24"/>
    </row>
    <row r="16" customHeight="1" spans="1:16">
      <c r="A16" s="20"/>
      <c r="B16" s="21"/>
      <c r="C16" s="21"/>
      <c r="D16" s="21"/>
      <c r="E16" s="24"/>
      <c r="F16" s="365"/>
      <c r="G16" s="111" t="str">
        <f t="shared" si="0"/>
        <v/>
      </c>
      <c r="H16" s="23"/>
      <c r="I16" s="365"/>
      <c r="J16" s="111" t="str">
        <f t="shared" si="1"/>
        <v/>
      </c>
      <c r="K16" s="23"/>
      <c r="L16" s="43"/>
      <c r="M16" s="111"/>
      <c r="N16" s="23"/>
      <c r="O16" s="23" t="str">
        <f t="shared" si="2"/>
        <v/>
      </c>
      <c r="P16" s="24"/>
    </row>
    <row r="17" customHeight="1" spans="1:16">
      <c r="A17" s="20"/>
      <c r="B17" s="21"/>
      <c r="C17" s="21"/>
      <c r="D17" s="21"/>
      <c r="E17" s="24"/>
      <c r="F17" s="365"/>
      <c r="G17" s="111" t="str">
        <f t="shared" si="0"/>
        <v/>
      </c>
      <c r="H17" s="23"/>
      <c r="I17" s="365"/>
      <c r="J17" s="111" t="str">
        <f t="shared" si="1"/>
        <v/>
      </c>
      <c r="K17" s="23"/>
      <c r="L17" s="43"/>
      <c r="M17" s="111"/>
      <c r="N17" s="23"/>
      <c r="O17" s="23" t="str">
        <f t="shared" si="2"/>
        <v/>
      </c>
      <c r="P17" s="24"/>
    </row>
    <row r="18" customHeight="1" spans="1:16">
      <c r="A18" s="20"/>
      <c r="B18" s="21"/>
      <c r="C18" s="21"/>
      <c r="D18" s="21"/>
      <c r="E18" s="24"/>
      <c r="F18" s="365"/>
      <c r="G18" s="111" t="str">
        <f t="shared" si="0"/>
        <v/>
      </c>
      <c r="H18" s="23"/>
      <c r="I18" s="365"/>
      <c r="J18" s="111" t="str">
        <f t="shared" si="1"/>
        <v/>
      </c>
      <c r="K18" s="23"/>
      <c r="L18" s="43"/>
      <c r="M18" s="111"/>
      <c r="N18" s="23"/>
      <c r="O18" s="23" t="str">
        <f t="shared" si="2"/>
        <v/>
      </c>
      <c r="P18" s="24"/>
    </row>
    <row r="19" customHeight="1" spans="1:16">
      <c r="A19" s="20"/>
      <c r="B19" s="21"/>
      <c r="C19" s="21"/>
      <c r="D19" s="21"/>
      <c r="E19" s="24"/>
      <c r="F19" s="365"/>
      <c r="G19" s="111" t="str">
        <f t="shared" si="0"/>
        <v/>
      </c>
      <c r="H19" s="23"/>
      <c r="I19" s="365"/>
      <c r="J19" s="111" t="str">
        <f t="shared" si="1"/>
        <v/>
      </c>
      <c r="K19" s="23"/>
      <c r="L19" s="43"/>
      <c r="M19" s="111"/>
      <c r="N19" s="23"/>
      <c r="O19" s="23" t="str">
        <f t="shared" si="2"/>
        <v/>
      </c>
      <c r="P19" s="24"/>
    </row>
    <row r="20" customHeight="1" spans="1:16">
      <c r="A20" s="20"/>
      <c r="B20" s="21"/>
      <c r="C20" s="21"/>
      <c r="D20" s="21"/>
      <c r="E20" s="24"/>
      <c r="F20" s="365"/>
      <c r="G20" s="111" t="str">
        <f t="shared" si="0"/>
        <v/>
      </c>
      <c r="H20" s="23"/>
      <c r="I20" s="365"/>
      <c r="J20" s="111" t="str">
        <f t="shared" si="1"/>
        <v/>
      </c>
      <c r="K20" s="23"/>
      <c r="L20" s="43"/>
      <c r="M20" s="111"/>
      <c r="N20" s="23"/>
      <c r="O20" s="23" t="str">
        <f t="shared" si="2"/>
        <v/>
      </c>
      <c r="P20" s="24"/>
    </row>
    <row r="21" customHeight="1" spans="1:16">
      <c r="A21" s="20"/>
      <c r="B21" s="52"/>
      <c r="C21" s="52"/>
      <c r="D21" s="52"/>
      <c r="E21" s="24"/>
      <c r="F21" s="365"/>
      <c r="G21" s="111" t="str">
        <f t="shared" si="0"/>
        <v/>
      </c>
      <c r="H21" s="23"/>
      <c r="I21" s="365"/>
      <c r="J21" s="111" t="str">
        <f t="shared" si="1"/>
        <v/>
      </c>
      <c r="K21" s="23"/>
      <c r="L21" s="43"/>
      <c r="M21" s="111"/>
      <c r="N21" s="23"/>
      <c r="O21" s="23" t="str">
        <f t="shared" si="2"/>
        <v/>
      </c>
      <c r="P21" s="24"/>
    </row>
    <row r="22" customHeight="1" spans="1:16">
      <c r="A22" s="20"/>
      <c r="B22" s="52"/>
      <c r="C22" s="52"/>
      <c r="D22" s="52"/>
      <c r="E22" s="24"/>
      <c r="F22" s="365"/>
      <c r="G22" s="111" t="str">
        <f t="shared" si="0"/>
        <v/>
      </c>
      <c r="H22" s="23"/>
      <c r="I22" s="365"/>
      <c r="J22" s="111" t="str">
        <f t="shared" si="1"/>
        <v/>
      </c>
      <c r="K22" s="23"/>
      <c r="L22" s="43"/>
      <c r="M22" s="111"/>
      <c r="N22" s="23"/>
      <c r="O22" s="23" t="str">
        <f t="shared" si="2"/>
        <v/>
      </c>
      <c r="P22" s="24"/>
    </row>
    <row r="23" customHeight="1" spans="1:16">
      <c r="A23" s="20"/>
      <c r="B23" s="21"/>
      <c r="C23" s="21"/>
      <c r="D23" s="21"/>
      <c r="E23" s="24"/>
      <c r="F23" s="365"/>
      <c r="G23" s="111" t="str">
        <f t="shared" si="0"/>
        <v/>
      </c>
      <c r="H23" s="23"/>
      <c r="I23" s="365"/>
      <c r="J23" s="111" t="str">
        <f t="shared" si="1"/>
        <v/>
      </c>
      <c r="K23" s="23"/>
      <c r="L23" s="43"/>
      <c r="M23" s="111"/>
      <c r="N23" s="23"/>
      <c r="O23" s="23" t="str">
        <f t="shared" si="2"/>
        <v/>
      </c>
      <c r="P23" s="24"/>
    </row>
    <row r="24" customHeight="1" spans="1:16">
      <c r="A24" s="20"/>
      <c r="B24" s="21"/>
      <c r="C24" s="21"/>
      <c r="D24" s="21"/>
      <c r="E24" s="24"/>
      <c r="F24" s="111"/>
      <c r="G24" s="111" t="str">
        <f t="shared" si="0"/>
        <v/>
      </c>
      <c r="H24" s="23"/>
      <c r="I24" s="111"/>
      <c r="J24" s="111" t="str">
        <f t="shared" si="1"/>
        <v/>
      </c>
      <c r="K24" s="23"/>
      <c r="L24" s="43"/>
      <c r="M24" s="111"/>
      <c r="N24" s="23"/>
      <c r="O24" s="23" t="str">
        <f t="shared" si="2"/>
        <v/>
      </c>
      <c r="P24" s="24"/>
    </row>
    <row r="25" customHeight="1" spans="1:16">
      <c r="A25" s="25" t="s">
        <v>282</v>
      </c>
      <c r="B25" s="40"/>
      <c r="C25" s="40"/>
      <c r="D25" s="40"/>
      <c r="E25" s="24"/>
      <c r="F25" s="23"/>
      <c r="G25" s="23"/>
      <c r="H25" s="23">
        <f ca="1">SUM(H6:上一行)</f>
        <v>0</v>
      </c>
      <c r="I25" s="23"/>
      <c r="J25" s="23"/>
      <c r="K25" s="23">
        <f ca="1">SUM(K6:上一行)</f>
        <v>0</v>
      </c>
      <c r="L25" s="23"/>
      <c r="M25" s="23"/>
      <c r="N25" s="23">
        <f ca="1">SUM(N6:上一行)</f>
        <v>0</v>
      </c>
      <c r="O25" s="23" t="str">
        <f ca="1" t="shared" si="2"/>
        <v/>
      </c>
      <c r="P25" s="24"/>
    </row>
    <row r="26" customHeight="1" spans="1:16">
      <c r="A26" s="25" t="s">
        <v>343</v>
      </c>
      <c r="B26" s="40"/>
      <c r="C26" s="40"/>
      <c r="D26" s="40"/>
      <c r="E26" s="24"/>
      <c r="F26" s="23"/>
      <c r="G26" s="23"/>
      <c r="H26" s="23"/>
      <c r="I26" s="23"/>
      <c r="J26" s="23"/>
      <c r="K26" s="23"/>
      <c r="L26" s="43"/>
      <c r="M26" s="23"/>
      <c r="N26" s="23"/>
      <c r="O26" s="23" t="str">
        <f t="shared" si="2"/>
        <v/>
      </c>
      <c r="P26" s="24"/>
    </row>
    <row r="27" customHeight="1" spans="1:16">
      <c r="A27" s="25" t="s">
        <v>302</v>
      </c>
      <c r="B27" s="40"/>
      <c r="C27" s="40"/>
      <c r="D27" s="40"/>
      <c r="E27" s="24"/>
      <c r="F27" s="23"/>
      <c r="G27" s="23"/>
      <c r="H27" s="23">
        <f ca="1">H25-H26</f>
        <v>0</v>
      </c>
      <c r="I27" s="23"/>
      <c r="J27" s="23"/>
      <c r="K27" s="23">
        <f ca="1">K25-K26</f>
        <v>0</v>
      </c>
      <c r="L27" s="43"/>
      <c r="M27" s="23"/>
      <c r="N27" s="23">
        <f ca="1">N25-N26</f>
        <v>0</v>
      </c>
      <c r="O27" s="23" t="str">
        <f ca="1" t="shared" si="2"/>
        <v/>
      </c>
      <c r="P27" s="24"/>
    </row>
    <row r="28" customHeight="1" spans="1:11">
      <c r="A28" s="27" t="e">
        <f>#REF!&amp;#REF!</f>
        <v>#REF!</v>
      </c>
      <c r="F28" s="16"/>
      <c r="G28" s="16"/>
      <c r="I28" s="16"/>
      <c r="J28" s="16"/>
      <c r="K28" s="16" t="e">
        <f>"评估人员："&amp;#REF!</f>
        <v>#REF!</v>
      </c>
    </row>
    <row r="29" customHeight="1" spans="1:10">
      <c r="A29" s="11" t="e">
        <f>CONCATENATE(#REF!,#REF!,#REF!,#REF!,#REF!,#REF!,#REF!)</f>
        <v>#REF!</v>
      </c>
      <c r="F29" s="376"/>
      <c r="G29" s="376"/>
      <c r="I29" s="376"/>
      <c r="J29" s="376"/>
    </row>
    <row r="30" customHeight="1" spans="6:10">
      <c r="F30" s="376"/>
      <c r="G30" s="376"/>
      <c r="I30" s="376"/>
      <c r="J30" s="376"/>
    </row>
    <row r="31" customHeight="1" spans="1:10">
      <c r="A31" s="10"/>
      <c r="B31" s="378" t="s">
        <v>347</v>
      </c>
      <c r="C31" s="17"/>
      <c r="D31" s="17"/>
      <c r="F31" s="376"/>
      <c r="G31" s="376"/>
      <c r="I31" s="376"/>
      <c r="J31" s="376"/>
    </row>
    <row r="32" customHeight="1" spans="1:10">
      <c r="A32" s="10"/>
      <c r="B32" s="11" t="s">
        <v>351</v>
      </c>
      <c r="F32" s="376"/>
      <c r="G32" s="376"/>
      <c r="I32" s="376"/>
      <c r="J32" s="376"/>
    </row>
    <row r="33" customHeight="1" spans="2:2">
      <c r="B33" s="11" t="s">
        <v>349</v>
      </c>
    </row>
  </sheetData>
  <mergeCells count="15">
    <mergeCell ref="A1:P1"/>
    <mergeCell ref="A2:P2"/>
    <mergeCell ref="F4:H4"/>
    <mergeCell ref="I4:K4"/>
    <mergeCell ref="L4:N4"/>
    <mergeCell ref="A25:B25"/>
    <mergeCell ref="A26:B26"/>
    <mergeCell ref="A27:B27"/>
    <mergeCell ref="A4:A5"/>
    <mergeCell ref="B4:B5"/>
    <mergeCell ref="C4:C5"/>
    <mergeCell ref="D4:D5"/>
    <mergeCell ref="E4:E5"/>
    <mergeCell ref="O4:O5"/>
    <mergeCell ref="P4:P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④ “包装物”科目和“在库低值易耗品”科目的余额一并转入“在库周转材料”科目；" sqref="A1:P1"/>
  </dataValidations>
  <printOptions horizontalCentered="1"/>
  <pageMargins left="0.35" right="0.35" top="0.79" bottom="0.79" header="0.94" footer="0.51"/>
  <pageSetup paperSize="9" fitToHeight="0" orientation="landscape" blackAndWhite="1" verticalDpi="600"/>
  <headerFooter alignWithMargins="0">
    <oddHeader>&amp;R&amp;"宋体,常规"表3-9-3
共&amp;N页，第&amp;P页</oddHead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1" sqref="A1:R1"/>
    </sheetView>
  </sheetViews>
  <sheetFormatPr defaultColWidth="8.6" defaultRowHeight="15.75" customHeight="1"/>
  <cols>
    <col min="1" max="1" width="5.7" style="11" customWidth="1"/>
    <col min="2" max="2" width="15.6" style="11" customWidth="1"/>
    <col min="3" max="3" width="11.2" style="11" customWidth="1"/>
    <col min="4" max="4" width="5.1" style="11" customWidth="1"/>
    <col min="5" max="5" width="11.2" style="359" hidden="1" customWidth="1" outlineLevel="1"/>
    <col min="6" max="6" width="10" style="359" hidden="1" customWidth="1" outlineLevel="1"/>
    <col min="7" max="7" width="13.2" style="359" hidden="1" customWidth="1" outlineLevel="1"/>
    <col min="8" max="8" width="11.2" style="359" customWidth="1" collapsed="1"/>
    <col min="9" max="9" width="10" style="359" customWidth="1"/>
    <col min="10" max="10" width="13.2" style="359" customWidth="1"/>
    <col min="11" max="11" width="11.2" style="11" customWidth="1"/>
    <col min="12" max="12" width="10" style="359" customWidth="1"/>
    <col min="13" max="13" width="13.2" style="359" customWidth="1"/>
    <col min="14" max="14" width="7" style="359" customWidth="1"/>
    <col min="15" max="15" width="8.1" style="11" customWidth="1"/>
    <col min="16" max="32" width="9" style="11"/>
    <col min="33" max="16384" width="8.6" style="11"/>
  </cols>
  <sheetData>
    <row r="1" s="9" customFormat="1" ht="30" customHeight="1" spans="1:15">
      <c r="A1" s="12" t="s">
        <v>352</v>
      </c>
      <c r="B1" s="28"/>
      <c r="C1" s="28"/>
      <c r="D1" s="28"/>
      <c r="E1" s="28"/>
      <c r="F1" s="28"/>
      <c r="G1" s="28"/>
      <c r="H1" s="28"/>
      <c r="I1" s="28"/>
      <c r="J1" s="28"/>
      <c r="K1" s="28"/>
      <c r="L1" s="28"/>
      <c r="M1" s="28"/>
      <c r="N1" s="28"/>
      <c r="O1" s="28"/>
    </row>
    <row r="2" ht="14.25" customHeight="1" spans="1:15">
      <c r="A2" s="14" t="e">
        <f>CONCATENATE(#REF!,#REF!,#REF!,#REF!,#REF!,#REF!,#REF!)</f>
        <v>#REF!</v>
      </c>
      <c r="B2" s="14"/>
      <c r="C2" s="14"/>
      <c r="D2" s="14"/>
      <c r="E2" s="15"/>
      <c r="F2" s="15"/>
      <c r="G2" s="15"/>
      <c r="H2" s="15"/>
      <c r="I2" s="15"/>
      <c r="J2" s="15"/>
      <c r="K2" s="15"/>
      <c r="L2" s="15"/>
      <c r="M2" s="15"/>
      <c r="N2" s="15"/>
      <c r="O2" s="15"/>
    </row>
    <row r="3" customHeight="1" spans="1:15">
      <c r="A3" s="16" t="e">
        <f>#REF!&amp;#REF!</f>
        <v>#REF!</v>
      </c>
      <c r="O3" s="17" t="s">
        <v>168</v>
      </c>
    </row>
    <row r="4" s="10" customFormat="1" customHeight="1" spans="1:15">
      <c r="A4" s="18" t="s">
        <v>169</v>
      </c>
      <c r="B4" s="18" t="s">
        <v>337</v>
      </c>
      <c r="C4" s="18" t="s">
        <v>353</v>
      </c>
      <c r="D4" s="63" t="s">
        <v>338</v>
      </c>
      <c r="E4" s="360" t="s">
        <v>141</v>
      </c>
      <c r="F4" s="361"/>
      <c r="G4" s="362"/>
      <c r="H4" s="363" t="s">
        <v>142</v>
      </c>
      <c r="I4" s="366"/>
      <c r="J4" s="367"/>
      <c r="K4" s="368" t="s">
        <v>143</v>
      </c>
      <c r="L4" s="369"/>
      <c r="M4" s="370"/>
      <c r="N4" s="371" t="s">
        <v>171</v>
      </c>
      <c r="O4" s="18" t="s">
        <v>240</v>
      </c>
    </row>
    <row r="5" s="10" customFormat="1" customHeight="1" spans="1:15">
      <c r="A5" s="20"/>
      <c r="B5" s="20"/>
      <c r="C5" s="20"/>
      <c r="D5" s="147"/>
      <c r="E5" s="19" t="s">
        <v>339</v>
      </c>
      <c r="F5" s="19" t="s">
        <v>340</v>
      </c>
      <c r="G5" s="19" t="s">
        <v>341</v>
      </c>
      <c r="H5" s="18" t="s">
        <v>339</v>
      </c>
      <c r="I5" s="18" t="s">
        <v>340</v>
      </c>
      <c r="J5" s="18" t="s">
        <v>341</v>
      </c>
      <c r="K5" s="92" t="s">
        <v>342</v>
      </c>
      <c r="L5" s="371" t="s">
        <v>340</v>
      </c>
      <c r="M5" s="371" t="s">
        <v>341</v>
      </c>
      <c r="N5" s="372"/>
      <c r="O5" s="20"/>
    </row>
    <row r="6" customHeight="1" spans="1:15">
      <c r="A6" s="46"/>
      <c r="B6" s="80"/>
      <c r="C6" s="20"/>
      <c r="D6" s="364"/>
      <c r="E6" s="111"/>
      <c r="F6" s="111" t="str">
        <f>IF(E6=0,"",G6/E6)</f>
        <v/>
      </c>
      <c r="G6" s="23"/>
      <c r="H6" s="111"/>
      <c r="I6" s="111" t="str">
        <f>IF(H6=0,"",J6/H6)</f>
        <v/>
      </c>
      <c r="J6" s="23"/>
      <c r="K6" s="43"/>
      <c r="L6" s="111"/>
      <c r="M6" s="23"/>
      <c r="N6" s="23" t="str">
        <f>IF(J6=0,"",(M6-J6)/J6*100)</f>
        <v/>
      </c>
      <c r="O6" s="24"/>
    </row>
    <row r="7" customHeight="1" spans="1:15">
      <c r="A7" s="20"/>
      <c r="B7" s="52"/>
      <c r="C7" s="20"/>
      <c r="D7" s="24"/>
      <c r="E7" s="365"/>
      <c r="F7" s="111" t="str">
        <f t="shared" ref="F7:F24" si="0">IF(E7=0,"",G7/E7)</f>
        <v/>
      </c>
      <c r="G7" s="23"/>
      <c r="H7" s="365"/>
      <c r="I7" s="111" t="str">
        <f t="shared" ref="I7:I24" si="1">IF(H7=0,"",J7/H7)</f>
        <v/>
      </c>
      <c r="J7" s="23"/>
      <c r="K7" s="43"/>
      <c r="L7" s="111"/>
      <c r="M7" s="23"/>
      <c r="N7" s="23" t="str">
        <f t="shared" ref="N7:N27" si="2">IF(J7=0,"",(M7-J7)/J7*100)</f>
        <v/>
      </c>
      <c r="O7" s="24"/>
    </row>
    <row r="8" customHeight="1" spans="1:15">
      <c r="A8" s="20"/>
      <c r="B8" s="21"/>
      <c r="C8" s="20"/>
      <c r="D8" s="24"/>
      <c r="E8" s="365"/>
      <c r="F8" s="111" t="str">
        <f t="shared" si="0"/>
        <v/>
      </c>
      <c r="G8" s="23"/>
      <c r="H8" s="365"/>
      <c r="I8" s="111" t="str">
        <f t="shared" si="1"/>
        <v/>
      </c>
      <c r="J8" s="23"/>
      <c r="K8" s="43"/>
      <c r="L8" s="111"/>
      <c r="M8" s="23"/>
      <c r="N8" s="23" t="str">
        <f t="shared" si="2"/>
        <v/>
      </c>
      <c r="O8" s="24"/>
    </row>
    <row r="9" customHeight="1" spans="1:15">
      <c r="A9" s="20"/>
      <c r="B9" s="21"/>
      <c r="C9" s="20"/>
      <c r="D9" s="24"/>
      <c r="E9" s="365"/>
      <c r="F9" s="111" t="str">
        <f t="shared" si="0"/>
        <v/>
      </c>
      <c r="G9" s="23"/>
      <c r="H9" s="365"/>
      <c r="I9" s="111" t="str">
        <f t="shared" si="1"/>
        <v/>
      </c>
      <c r="J9" s="23"/>
      <c r="K9" s="43"/>
      <c r="L9" s="111"/>
      <c r="M9" s="23"/>
      <c r="N9" s="23" t="str">
        <f t="shared" si="2"/>
        <v/>
      </c>
      <c r="O9" s="24"/>
    </row>
    <row r="10" customHeight="1" spans="1:15">
      <c r="A10" s="20"/>
      <c r="B10" s="21"/>
      <c r="C10" s="20"/>
      <c r="D10" s="24"/>
      <c r="E10" s="365"/>
      <c r="F10" s="111" t="str">
        <f t="shared" si="0"/>
        <v/>
      </c>
      <c r="G10" s="23"/>
      <c r="H10" s="365"/>
      <c r="I10" s="111" t="str">
        <f t="shared" si="1"/>
        <v/>
      </c>
      <c r="J10" s="23"/>
      <c r="K10" s="43"/>
      <c r="L10" s="111"/>
      <c r="M10" s="23"/>
      <c r="N10" s="23" t="str">
        <f t="shared" si="2"/>
        <v/>
      </c>
      <c r="O10" s="24"/>
    </row>
    <row r="11" customHeight="1" spans="1:15">
      <c r="A11" s="20"/>
      <c r="B11" s="21"/>
      <c r="C11" s="20"/>
      <c r="D11" s="24"/>
      <c r="E11" s="365"/>
      <c r="F11" s="111" t="str">
        <f t="shared" si="0"/>
        <v/>
      </c>
      <c r="G11" s="23"/>
      <c r="H11" s="365"/>
      <c r="I11" s="111" t="str">
        <f t="shared" si="1"/>
        <v/>
      </c>
      <c r="J11" s="23"/>
      <c r="K11" s="43"/>
      <c r="L11" s="111"/>
      <c r="M11" s="23"/>
      <c r="N11" s="23" t="str">
        <f t="shared" si="2"/>
        <v/>
      </c>
      <c r="O11" s="24"/>
    </row>
    <row r="12" customHeight="1" spans="1:15">
      <c r="A12" s="20"/>
      <c r="B12" s="21"/>
      <c r="C12" s="20"/>
      <c r="D12" s="24"/>
      <c r="E12" s="365"/>
      <c r="F12" s="111" t="str">
        <f t="shared" si="0"/>
        <v/>
      </c>
      <c r="G12" s="23"/>
      <c r="H12" s="365"/>
      <c r="I12" s="111" t="str">
        <f t="shared" si="1"/>
        <v/>
      </c>
      <c r="J12" s="23"/>
      <c r="K12" s="43"/>
      <c r="L12" s="111"/>
      <c r="M12" s="23"/>
      <c r="N12" s="23" t="str">
        <f t="shared" si="2"/>
        <v/>
      </c>
      <c r="O12" s="24"/>
    </row>
    <row r="13" customHeight="1" spans="1:15">
      <c r="A13" s="20"/>
      <c r="B13" s="52"/>
      <c r="C13" s="20"/>
      <c r="D13" s="24"/>
      <c r="E13" s="365"/>
      <c r="F13" s="111" t="str">
        <f t="shared" si="0"/>
        <v/>
      </c>
      <c r="G13" s="23"/>
      <c r="H13" s="365"/>
      <c r="I13" s="111" t="str">
        <f t="shared" si="1"/>
        <v/>
      </c>
      <c r="J13" s="23"/>
      <c r="K13" s="43"/>
      <c r="L13" s="111"/>
      <c r="M13" s="23"/>
      <c r="N13" s="23" t="str">
        <f t="shared" si="2"/>
        <v/>
      </c>
      <c r="O13" s="24"/>
    </row>
    <row r="14" customHeight="1" spans="1:15">
      <c r="A14" s="20"/>
      <c r="B14" s="52"/>
      <c r="C14" s="20"/>
      <c r="D14" s="24"/>
      <c r="E14" s="365"/>
      <c r="F14" s="111" t="str">
        <f t="shared" si="0"/>
        <v/>
      </c>
      <c r="G14" s="23"/>
      <c r="H14" s="365"/>
      <c r="I14" s="111" t="str">
        <f t="shared" si="1"/>
        <v/>
      </c>
      <c r="J14" s="23"/>
      <c r="K14" s="43"/>
      <c r="L14" s="111"/>
      <c r="M14" s="23"/>
      <c r="N14" s="23" t="str">
        <f t="shared" si="2"/>
        <v/>
      </c>
      <c r="O14" s="24"/>
    </row>
    <row r="15" customHeight="1" spans="1:15">
      <c r="A15" s="20"/>
      <c r="B15" s="21"/>
      <c r="C15" s="20"/>
      <c r="D15" s="24"/>
      <c r="E15" s="365"/>
      <c r="F15" s="111" t="str">
        <f t="shared" si="0"/>
        <v/>
      </c>
      <c r="G15" s="23"/>
      <c r="H15" s="365"/>
      <c r="I15" s="111" t="str">
        <f t="shared" si="1"/>
        <v/>
      </c>
      <c r="J15" s="23"/>
      <c r="K15" s="43"/>
      <c r="L15" s="111"/>
      <c r="M15" s="23"/>
      <c r="N15" s="23" t="str">
        <f t="shared" si="2"/>
        <v/>
      </c>
      <c r="O15" s="24"/>
    </row>
    <row r="16" customHeight="1" spans="1:15">
      <c r="A16" s="20"/>
      <c r="B16" s="21"/>
      <c r="C16" s="20"/>
      <c r="D16" s="24"/>
      <c r="E16" s="365"/>
      <c r="F16" s="111" t="str">
        <f t="shared" si="0"/>
        <v/>
      </c>
      <c r="G16" s="23"/>
      <c r="H16" s="365"/>
      <c r="I16" s="111" t="str">
        <f t="shared" si="1"/>
        <v/>
      </c>
      <c r="J16" s="23"/>
      <c r="K16" s="43"/>
      <c r="L16" s="111"/>
      <c r="M16" s="23"/>
      <c r="N16" s="23" t="str">
        <f t="shared" si="2"/>
        <v/>
      </c>
      <c r="O16" s="24"/>
    </row>
    <row r="17" customHeight="1" spans="1:15">
      <c r="A17" s="20"/>
      <c r="B17" s="21"/>
      <c r="C17" s="20"/>
      <c r="D17" s="24"/>
      <c r="E17" s="365"/>
      <c r="F17" s="111" t="str">
        <f t="shared" si="0"/>
        <v/>
      </c>
      <c r="G17" s="23"/>
      <c r="H17" s="365"/>
      <c r="I17" s="111" t="str">
        <f t="shared" si="1"/>
        <v/>
      </c>
      <c r="J17" s="23"/>
      <c r="K17" s="43"/>
      <c r="L17" s="111"/>
      <c r="M17" s="23"/>
      <c r="N17" s="23" t="str">
        <f t="shared" si="2"/>
        <v/>
      </c>
      <c r="O17" s="24"/>
    </row>
    <row r="18" customHeight="1" spans="1:15">
      <c r="A18" s="20"/>
      <c r="B18" s="21"/>
      <c r="C18" s="20"/>
      <c r="D18" s="24"/>
      <c r="E18" s="365"/>
      <c r="F18" s="111" t="str">
        <f t="shared" si="0"/>
        <v/>
      </c>
      <c r="G18" s="23"/>
      <c r="H18" s="365"/>
      <c r="I18" s="111" t="str">
        <f t="shared" si="1"/>
        <v/>
      </c>
      <c r="J18" s="23"/>
      <c r="K18" s="43"/>
      <c r="L18" s="111"/>
      <c r="M18" s="23"/>
      <c r="N18" s="23" t="str">
        <f t="shared" si="2"/>
        <v/>
      </c>
      <c r="O18" s="24"/>
    </row>
    <row r="19" customHeight="1" spans="1:15">
      <c r="A19" s="20"/>
      <c r="B19" s="21"/>
      <c r="C19" s="20"/>
      <c r="D19" s="24"/>
      <c r="E19" s="365"/>
      <c r="F19" s="111" t="str">
        <f t="shared" si="0"/>
        <v/>
      </c>
      <c r="G19" s="23"/>
      <c r="H19" s="365"/>
      <c r="I19" s="111" t="str">
        <f t="shared" si="1"/>
        <v/>
      </c>
      <c r="J19" s="23"/>
      <c r="K19" s="43"/>
      <c r="L19" s="111"/>
      <c r="M19" s="23"/>
      <c r="N19" s="23" t="str">
        <f t="shared" si="2"/>
        <v/>
      </c>
      <c r="O19" s="24"/>
    </row>
    <row r="20" customHeight="1" spans="1:15">
      <c r="A20" s="20"/>
      <c r="B20" s="21"/>
      <c r="C20" s="20"/>
      <c r="D20" s="24"/>
      <c r="E20" s="365"/>
      <c r="F20" s="111" t="str">
        <f t="shared" si="0"/>
        <v/>
      </c>
      <c r="G20" s="23"/>
      <c r="H20" s="365"/>
      <c r="I20" s="111" t="str">
        <f t="shared" si="1"/>
        <v/>
      </c>
      <c r="J20" s="23"/>
      <c r="K20" s="43"/>
      <c r="L20" s="111"/>
      <c r="M20" s="23"/>
      <c r="N20" s="23" t="str">
        <f t="shared" si="2"/>
        <v/>
      </c>
      <c r="O20" s="24"/>
    </row>
    <row r="21" customHeight="1" spans="1:15">
      <c r="A21" s="20"/>
      <c r="B21" s="52"/>
      <c r="C21" s="20"/>
      <c r="D21" s="24"/>
      <c r="E21" s="365"/>
      <c r="F21" s="111" t="str">
        <f t="shared" si="0"/>
        <v/>
      </c>
      <c r="G21" s="23"/>
      <c r="H21" s="365"/>
      <c r="I21" s="111" t="str">
        <f t="shared" si="1"/>
        <v/>
      </c>
      <c r="J21" s="23"/>
      <c r="K21" s="43"/>
      <c r="L21" s="111"/>
      <c r="M21" s="23"/>
      <c r="N21" s="23" t="str">
        <f t="shared" si="2"/>
        <v/>
      </c>
      <c r="O21" s="24"/>
    </row>
    <row r="22" customHeight="1" spans="1:15">
      <c r="A22" s="20"/>
      <c r="B22" s="52"/>
      <c r="C22" s="20"/>
      <c r="D22" s="24"/>
      <c r="E22" s="365"/>
      <c r="F22" s="111" t="str">
        <f t="shared" si="0"/>
        <v/>
      </c>
      <c r="G22" s="23"/>
      <c r="H22" s="365"/>
      <c r="I22" s="111" t="str">
        <f t="shared" si="1"/>
        <v/>
      </c>
      <c r="J22" s="23"/>
      <c r="K22" s="43"/>
      <c r="L22" s="111"/>
      <c r="M22" s="23"/>
      <c r="N22" s="23" t="str">
        <f t="shared" si="2"/>
        <v/>
      </c>
      <c r="O22" s="24"/>
    </row>
    <row r="23" customHeight="1" spans="1:15">
      <c r="A23" s="20"/>
      <c r="B23" s="21"/>
      <c r="C23" s="20"/>
      <c r="D23" s="24"/>
      <c r="E23" s="365"/>
      <c r="F23" s="111" t="str">
        <f t="shared" si="0"/>
        <v/>
      </c>
      <c r="G23" s="23"/>
      <c r="H23" s="365"/>
      <c r="I23" s="111" t="str">
        <f t="shared" si="1"/>
        <v/>
      </c>
      <c r="J23" s="23"/>
      <c r="K23" s="43"/>
      <c r="L23" s="111"/>
      <c r="M23" s="23"/>
      <c r="N23" s="23" t="str">
        <f t="shared" si="2"/>
        <v/>
      </c>
      <c r="O23" s="24"/>
    </row>
    <row r="24" customHeight="1" spans="1:15">
      <c r="A24" s="20"/>
      <c r="B24" s="21"/>
      <c r="C24" s="20"/>
      <c r="D24" s="24"/>
      <c r="E24" s="111"/>
      <c r="F24" s="111" t="str">
        <f t="shared" si="0"/>
        <v/>
      </c>
      <c r="G24" s="23"/>
      <c r="H24" s="111"/>
      <c r="I24" s="111" t="str">
        <f t="shared" si="1"/>
        <v/>
      </c>
      <c r="J24" s="23"/>
      <c r="K24" s="43"/>
      <c r="L24" s="111"/>
      <c r="M24" s="23"/>
      <c r="N24" s="23" t="str">
        <f t="shared" si="2"/>
        <v/>
      </c>
      <c r="O24" s="24"/>
    </row>
    <row r="25" customHeight="1" spans="1:15">
      <c r="A25" s="25" t="s">
        <v>282</v>
      </c>
      <c r="B25" s="40"/>
      <c r="C25" s="20"/>
      <c r="D25" s="24"/>
      <c r="E25" s="23"/>
      <c r="F25" s="23"/>
      <c r="G25" s="23">
        <f ca="1">SUM(G6:上一行)</f>
        <v>0</v>
      </c>
      <c r="H25" s="23"/>
      <c r="I25" s="23"/>
      <c r="J25" s="23">
        <f ca="1">SUM(J6:上一行)</f>
        <v>0</v>
      </c>
      <c r="K25" s="23"/>
      <c r="L25" s="23"/>
      <c r="M25" s="23">
        <f ca="1">SUM(M6:上一行)</f>
        <v>0</v>
      </c>
      <c r="N25" s="23" t="str">
        <f ca="1" t="shared" si="2"/>
        <v/>
      </c>
      <c r="O25" s="24"/>
    </row>
    <row r="26" customHeight="1" spans="1:15">
      <c r="A26" s="25" t="s">
        <v>343</v>
      </c>
      <c r="B26" s="40"/>
      <c r="C26" s="20"/>
      <c r="D26" s="24"/>
      <c r="E26" s="23"/>
      <c r="F26" s="23"/>
      <c r="G26" s="23"/>
      <c r="H26" s="23"/>
      <c r="I26" s="23"/>
      <c r="J26" s="23"/>
      <c r="K26" s="43"/>
      <c r="L26" s="23"/>
      <c r="M26" s="23"/>
      <c r="N26" s="23" t="str">
        <f t="shared" si="2"/>
        <v/>
      </c>
      <c r="O26" s="24"/>
    </row>
    <row r="27" customHeight="1" spans="1:15">
      <c r="A27" s="25" t="s">
        <v>302</v>
      </c>
      <c r="B27" s="40"/>
      <c r="C27" s="20"/>
      <c r="D27" s="24"/>
      <c r="E27" s="23"/>
      <c r="F27" s="23"/>
      <c r="G27" s="23">
        <f ca="1">G25-G26</f>
        <v>0</v>
      </c>
      <c r="H27" s="23"/>
      <c r="I27" s="23"/>
      <c r="J27" s="23">
        <f ca="1">J25-J26</f>
        <v>0</v>
      </c>
      <c r="K27" s="43"/>
      <c r="L27" s="23"/>
      <c r="M27" s="23">
        <f ca="1">M25-M26</f>
        <v>0</v>
      </c>
      <c r="N27" s="23" t="str">
        <f ca="1" t="shared" si="2"/>
        <v/>
      </c>
      <c r="O27" s="24"/>
    </row>
    <row r="28" customHeight="1" spans="1:10">
      <c r="A28" s="27" t="e">
        <f>#REF!&amp;#REF!</f>
        <v>#REF!</v>
      </c>
      <c r="J28" s="16" t="e">
        <f>"评估人员："&amp;#REF!</f>
        <v>#REF!</v>
      </c>
    </row>
    <row r="29" customHeight="1" spans="1:1">
      <c r="A29" s="30" t="e">
        <f>CONCATENATE(#REF!,#REF!,#REF!,#REF!,#REF!,#REF!,#REF!)</f>
        <v>#REF!</v>
      </c>
    </row>
  </sheetData>
  <mergeCells count="14">
    <mergeCell ref="A1:O1"/>
    <mergeCell ref="A2:O2"/>
    <mergeCell ref="E4:G4"/>
    <mergeCell ref="H4:J4"/>
    <mergeCell ref="K4:M4"/>
    <mergeCell ref="A25:B25"/>
    <mergeCell ref="A26:B26"/>
    <mergeCell ref="A27:B27"/>
    <mergeCell ref="A4:A5"/>
    <mergeCell ref="B4:B5"/>
    <mergeCell ref="C4:C5"/>
    <mergeCell ref="D4:D5"/>
    <mergeCell ref="N4:N5"/>
    <mergeCell ref="O4:O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O1"/>
  </dataValidations>
  <printOptions horizontalCentered="1"/>
  <pageMargins left="0.35" right="0.35" top="0.79" bottom="0.79" header="0.94" footer="0.51"/>
  <pageSetup paperSize="9" fitToHeight="0" orientation="landscape" blackAndWhite="1" verticalDpi="600"/>
  <headerFooter alignWithMargins="0">
    <oddHeader>&amp;R&amp;"宋体,常规"表3-9-4
共&amp;N页，第&amp;P页</oddHead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workbookViewId="0">
      <selection activeCell="A1" sqref="A1:R1"/>
    </sheetView>
  </sheetViews>
  <sheetFormatPr defaultColWidth="8.6" defaultRowHeight="15.75" customHeight="1"/>
  <cols>
    <col min="1" max="1" width="5.8" style="11" customWidth="1"/>
    <col min="2" max="2" width="18.8" style="11" customWidth="1"/>
    <col min="3" max="3" width="14.2" style="11" customWidth="1"/>
    <col min="4" max="4" width="9.2" style="11" customWidth="1"/>
    <col min="5" max="5" width="4.1" style="11" customWidth="1"/>
    <col min="6" max="7" width="11.3" style="376" hidden="1" customWidth="1" outlineLevel="1"/>
    <col min="8" max="8" width="13.7" style="11" hidden="1" customWidth="1" outlineLevel="1"/>
    <col min="9" max="9" width="10.3" style="376" customWidth="1" collapsed="1"/>
    <col min="10" max="10" width="10.3" style="376" customWidth="1"/>
    <col min="11" max="11" width="13.7" style="11" customWidth="1"/>
    <col min="12" max="12" width="9.7" style="11" hidden="1" customWidth="1" outlineLevel="1"/>
    <col min="13" max="13" width="11" style="11" hidden="1" customWidth="1" outlineLevel="1"/>
    <col min="14" max="14" width="10.3" style="11" customWidth="1" collapsed="1"/>
    <col min="15" max="15" width="10.3" style="11" customWidth="1"/>
    <col min="16" max="16" width="13.7" style="11" customWidth="1"/>
    <col min="17" max="17" width="8.6" style="11" customWidth="1"/>
    <col min="18" max="18" width="9.6" style="11" customWidth="1"/>
    <col min="19" max="19" width="8.2" style="11" customWidth="1"/>
    <col min="20" max="32" width="9" style="11"/>
    <col min="33" max="16384" width="8.6" style="11"/>
  </cols>
  <sheetData>
    <row r="1" s="9" customFormat="1" ht="30" customHeight="1" spans="1:18">
      <c r="A1" s="12" t="s">
        <v>354</v>
      </c>
      <c r="B1" s="13"/>
      <c r="C1" s="13"/>
      <c r="D1" s="13"/>
      <c r="E1" s="13"/>
      <c r="F1" s="13"/>
      <c r="G1" s="13"/>
      <c r="H1" s="13"/>
      <c r="I1" s="13"/>
      <c r="J1" s="13"/>
      <c r="K1" s="13"/>
      <c r="L1" s="13"/>
      <c r="M1" s="13"/>
      <c r="N1" s="13"/>
      <c r="O1" s="13"/>
      <c r="P1" s="13"/>
      <c r="Q1" s="13"/>
      <c r="R1" s="13"/>
    </row>
    <row r="2" ht="14.25" customHeight="1" spans="1:18">
      <c r="A2" s="14" t="e">
        <f>CONCATENATE(#REF!,#REF!,#REF!,#REF!,#REF!,#REF!,#REF!)</f>
        <v>#REF!</v>
      </c>
      <c r="B2" s="14"/>
      <c r="C2" s="14"/>
      <c r="D2" s="14"/>
      <c r="E2" s="14"/>
      <c r="F2" s="15"/>
      <c r="G2" s="15"/>
      <c r="H2" s="15"/>
      <c r="I2" s="15"/>
      <c r="J2" s="15"/>
      <c r="K2" s="15"/>
      <c r="L2" s="15"/>
      <c r="M2" s="15"/>
      <c r="N2" s="15"/>
      <c r="O2" s="15"/>
      <c r="P2" s="15"/>
      <c r="Q2" s="15"/>
      <c r="R2" s="15"/>
    </row>
    <row r="3" customHeight="1" spans="1:18">
      <c r="A3" s="16" t="e">
        <f>#REF!&amp;#REF!</f>
        <v>#REF!</v>
      </c>
      <c r="R3" s="17" t="s">
        <v>168</v>
      </c>
    </row>
    <row r="4" s="10" customFormat="1" ht="19.5" customHeight="1" spans="1:19">
      <c r="A4" s="18" t="s">
        <v>169</v>
      </c>
      <c r="B4" s="18" t="s">
        <v>337</v>
      </c>
      <c r="C4" s="92" t="s">
        <v>345</v>
      </c>
      <c r="D4" s="63" t="s">
        <v>346</v>
      </c>
      <c r="E4" s="63" t="s">
        <v>338</v>
      </c>
      <c r="F4" s="31" t="s">
        <v>141</v>
      </c>
      <c r="G4" s="32"/>
      <c r="H4" s="33"/>
      <c r="I4" s="34" t="s">
        <v>142</v>
      </c>
      <c r="J4" s="37"/>
      <c r="K4" s="38"/>
      <c r="L4" s="63" t="s">
        <v>355</v>
      </c>
      <c r="M4" s="63" t="s">
        <v>356</v>
      </c>
      <c r="N4" s="25" t="s">
        <v>143</v>
      </c>
      <c r="O4" s="66"/>
      <c r="P4" s="40"/>
      <c r="Q4" s="18" t="s">
        <v>171</v>
      </c>
      <c r="R4" s="18" t="s">
        <v>240</v>
      </c>
      <c r="S4" s="18" t="s">
        <v>345</v>
      </c>
    </row>
    <row r="5" s="10" customFormat="1" ht="19.5" customHeight="1" spans="1:19">
      <c r="A5" s="20"/>
      <c r="B5" s="20"/>
      <c r="C5" s="94"/>
      <c r="D5" s="64"/>
      <c r="E5" s="147"/>
      <c r="F5" s="19" t="s">
        <v>339</v>
      </c>
      <c r="G5" s="19" t="s">
        <v>340</v>
      </c>
      <c r="H5" s="19" t="s">
        <v>341</v>
      </c>
      <c r="I5" s="18" t="s">
        <v>339</v>
      </c>
      <c r="J5" s="18" t="s">
        <v>340</v>
      </c>
      <c r="K5" s="18" t="s">
        <v>341</v>
      </c>
      <c r="L5" s="64"/>
      <c r="M5" s="64"/>
      <c r="N5" s="92" t="s">
        <v>342</v>
      </c>
      <c r="O5" s="18" t="s">
        <v>340</v>
      </c>
      <c r="P5" s="18" t="s">
        <v>341</v>
      </c>
      <c r="Q5" s="20"/>
      <c r="R5" s="20"/>
      <c r="S5" s="20"/>
    </row>
    <row r="6" s="373" customFormat="1" customHeight="1" spans="1:19">
      <c r="A6" s="46"/>
      <c r="B6" s="80"/>
      <c r="C6" s="377"/>
      <c r="D6" s="377"/>
      <c r="E6" s="364"/>
      <c r="F6" s="111"/>
      <c r="G6" s="111" t="str">
        <f>IF(F6=0,"",H6/F6)</f>
        <v/>
      </c>
      <c r="H6" s="23"/>
      <c r="I6" s="111"/>
      <c r="J6" s="111" t="str">
        <f>IF(I6=0,"",K6/I6)</f>
        <v/>
      </c>
      <c r="K6" s="23"/>
      <c r="L6" s="23"/>
      <c r="M6" s="23"/>
      <c r="N6" s="43"/>
      <c r="O6" s="23"/>
      <c r="P6" s="23"/>
      <c r="Q6" s="23" t="str">
        <f>IF(K6=0,"",(P6-K6)/K6*100)</f>
        <v/>
      </c>
      <c r="R6" s="24"/>
      <c r="S6" s="46"/>
    </row>
    <row r="7" customHeight="1" spans="1:19">
      <c r="A7" s="20"/>
      <c r="B7" s="52"/>
      <c r="C7" s="52"/>
      <c r="D7" s="52"/>
      <c r="E7" s="24"/>
      <c r="F7" s="365"/>
      <c r="G7" s="111" t="str">
        <f t="shared" ref="G7:G24" si="0">IF(F7=0,"",H7/F7)</f>
        <v/>
      </c>
      <c r="H7" s="23"/>
      <c r="I7" s="365"/>
      <c r="J7" s="111" t="str">
        <f t="shared" ref="J7:J24" si="1">IF(I7=0,"",K7/I7)</f>
        <v/>
      </c>
      <c r="K7" s="23"/>
      <c r="L7" s="23"/>
      <c r="M7" s="23"/>
      <c r="N7" s="43"/>
      <c r="O7" s="23"/>
      <c r="P7" s="23"/>
      <c r="Q7" s="23" t="str">
        <f>IF(K7=0,"",(P7-K7)/K7*100)</f>
        <v/>
      </c>
      <c r="R7" s="24"/>
      <c r="S7" s="24"/>
    </row>
    <row r="8" customHeight="1" spans="1:19">
      <c r="A8" s="20"/>
      <c r="B8" s="21"/>
      <c r="C8" s="21"/>
      <c r="D8" s="21"/>
      <c r="E8" s="24"/>
      <c r="F8" s="365"/>
      <c r="G8" s="111" t="str">
        <f t="shared" si="0"/>
        <v/>
      </c>
      <c r="H8" s="23"/>
      <c r="I8" s="365"/>
      <c r="J8" s="111" t="str">
        <f t="shared" si="1"/>
        <v/>
      </c>
      <c r="K8" s="23"/>
      <c r="L8" s="23"/>
      <c r="M8" s="23"/>
      <c r="N8" s="43"/>
      <c r="O8" s="23"/>
      <c r="P8" s="23"/>
      <c r="Q8" s="23" t="str">
        <f t="shared" ref="Q8:Q27" si="2">IF(K8=0,"",(P8-K8)/K8*100)</f>
        <v/>
      </c>
      <c r="R8" s="24"/>
      <c r="S8" s="24"/>
    </row>
    <row r="9" customHeight="1" spans="1:19">
      <c r="A9" s="20"/>
      <c r="B9" s="21"/>
      <c r="C9" s="21"/>
      <c r="D9" s="21"/>
      <c r="E9" s="24"/>
      <c r="F9" s="365"/>
      <c r="G9" s="111" t="str">
        <f t="shared" si="0"/>
        <v/>
      </c>
      <c r="H9" s="23"/>
      <c r="I9" s="365"/>
      <c r="J9" s="111" t="str">
        <f t="shared" si="1"/>
        <v/>
      </c>
      <c r="K9" s="23"/>
      <c r="L9" s="23"/>
      <c r="M9" s="23"/>
      <c r="N9" s="43"/>
      <c r="O9" s="23"/>
      <c r="P9" s="23"/>
      <c r="Q9" s="23" t="str">
        <f t="shared" si="2"/>
        <v/>
      </c>
      <c r="R9" s="24"/>
      <c r="S9" s="24"/>
    </row>
    <row r="10" customHeight="1" spans="1:19">
      <c r="A10" s="20"/>
      <c r="B10" s="21"/>
      <c r="C10" s="21"/>
      <c r="D10" s="21"/>
      <c r="E10" s="24"/>
      <c r="F10" s="365"/>
      <c r="G10" s="111" t="str">
        <f t="shared" si="0"/>
        <v/>
      </c>
      <c r="H10" s="23"/>
      <c r="I10" s="365"/>
      <c r="J10" s="111" t="str">
        <f t="shared" si="1"/>
        <v/>
      </c>
      <c r="K10" s="23"/>
      <c r="L10" s="23"/>
      <c r="M10" s="23"/>
      <c r="N10" s="43"/>
      <c r="O10" s="23"/>
      <c r="P10" s="23"/>
      <c r="Q10" s="23" t="str">
        <f t="shared" si="2"/>
        <v/>
      </c>
      <c r="R10" s="24"/>
      <c r="S10" s="24"/>
    </row>
    <row r="11" customHeight="1" spans="1:19">
      <c r="A11" s="20"/>
      <c r="B11" s="21"/>
      <c r="C11" s="21"/>
      <c r="D11" s="21"/>
      <c r="E11" s="24"/>
      <c r="F11" s="365"/>
      <c r="G11" s="111" t="str">
        <f t="shared" si="0"/>
        <v/>
      </c>
      <c r="H11" s="23"/>
      <c r="I11" s="365"/>
      <c r="J11" s="111" t="str">
        <f t="shared" si="1"/>
        <v/>
      </c>
      <c r="K11" s="23"/>
      <c r="L11" s="23"/>
      <c r="M11" s="23"/>
      <c r="N11" s="43"/>
      <c r="O11" s="23"/>
      <c r="P11" s="23"/>
      <c r="Q11" s="23" t="str">
        <f t="shared" si="2"/>
        <v/>
      </c>
      <c r="R11" s="24"/>
      <c r="S11" s="24"/>
    </row>
    <row r="12" customHeight="1" spans="1:19">
      <c r="A12" s="20"/>
      <c r="B12" s="21"/>
      <c r="C12" s="21"/>
      <c r="D12" s="21"/>
      <c r="E12" s="24"/>
      <c r="F12" s="365"/>
      <c r="G12" s="111" t="str">
        <f t="shared" si="0"/>
        <v/>
      </c>
      <c r="H12" s="23"/>
      <c r="I12" s="365"/>
      <c r="J12" s="111" t="str">
        <f t="shared" si="1"/>
        <v/>
      </c>
      <c r="K12" s="23"/>
      <c r="L12" s="23"/>
      <c r="M12" s="23"/>
      <c r="N12" s="43"/>
      <c r="O12" s="23"/>
      <c r="P12" s="23"/>
      <c r="Q12" s="23" t="str">
        <f t="shared" si="2"/>
        <v/>
      </c>
      <c r="R12" s="24"/>
      <c r="S12" s="24"/>
    </row>
    <row r="13" customHeight="1" spans="1:19">
      <c r="A13" s="20"/>
      <c r="B13" s="52"/>
      <c r="C13" s="52"/>
      <c r="D13" s="52"/>
      <c r="E13" s="24"/>
      <c r="F13" s="365"/>
      <c r="G13" s="111" t="str">
        <f t="shared" si="0"/>
        <v/>
      </c>
      <c r="H13" s="23"/>
      <c r="I13" s="365"/>
      <c r="J13" s="111" t="str">
        <f t="shared" si="1"/>
        <v/>
      </c>
      <c r="K13" s="23"/>
      <c r="L13" s="23"/>
      <c r="M13" s="23"/>
      <c r="N13" s="43"/>
      <c r="O13" s="23"/>
      <c r="P13" s="23"/>
      <c r="Q13" s="23" t="str">
        <f t="shared" si="2"/>
        <v/>
      </c>
      <c r="R13" s="24"/>
      <c r="S13" s="24"/>
    </row>
    <row r="14" customHeight="1" spans="1:19">
      <c r="A14" s="20"/>
      <c r="B14" s="52"/>
      <c r="C14" s="52"/>
      <c r="D14" s="52"/>
      <c r="E14" s="24"/>
      <c r="F14" s="365"/>
      <c r="G14" s="111" t="str">
        <f t="shared" si="0"/>
        <v/>
      </c>
      <c r="H14" s="23"/>
      <c r="I14" s="365"/>
      <c r="J14" s="111" t="str">
        <f t="shared" si="1"/>
        <v/>
      </c>
      <c r="K14" s="23"/>
      <c r="L14" s="23"/>
      <c r="M14" s="23"/>
      <c r="N14" s="43"/>
      <c r="O14" s="23"/>
      <c r="P14" s="23"/>
      <c r="Q14" s="23" t="str">
        <f t="shared" si="2"/>
        <v/>
      </c>
      <c r="R14" s="24"/>
      <c r="S14" s="24"/>
    </row>
    <row r="15" customHeight="1" spans="1:19">
      <c r="A15" s="20"/>
      <c r="B15" s="21"/>
      <c r="C15" s="21"/>
      <c r="D15" s="21"/>
      <c r="E15" s="24"/>
      <c r="F15" s="365"/>
      <c r="G15" s="111" t="str">
        <f t="shared" si="0"/>
        <v/>
      </c>
      <c r="H15" s="23"/>
      <c r="I15" s="365"/>
      <c r="J15" s="111" t="str">
        <f t="shared" si="1"/>
        <v/>
      </c>
      <c r="K15" s="23"/>
      <c r="L15" s="23"/>
      <c r="M15" s="23"/>
      <c r="N15" s="43"/>
      <c r="O15" s="23"/>
      <c r="P15" s="23"/>
      <c r="Q15" s="23" t="str">
        <f t="shared" si="2"/>
        <v/>
      </c>
      <c r="R15" s="24"/>
      <c r="S15" s="24"/>
    </row>
    <row r="16" customHeight="1" spans="1:19">
      <c r="A16" s="20"/>
      <c r="B16" s="21"/>
      <c r="C16" s="21"/>
      <c r="D16" s="21"/>
      <c r="E16" s="24"/>
      <c r="F16" s="365"/>
      <c r="G16" s="111" t="str">
        <f t="shared" si="0"/>
        <v/>
      </c>
      <c r="H16" s="23"/>
      <c r="I16" s="365"/>
      <c r="J16" s="111" t="str">
        <f t="shared" si="1"/>
        <v/>
      </c>
      <c r="K16" s="23"/>
      <c r="L16" s="23"/>
      <c r="M16" s="23"/>
      <c r="N16" s="43"/>
      <c r="O16" s="23"/>
      <c r="P16" s="23"/>
      <c r="Q16" s="23" t="str">
        <f t="shared" si="2"/>
        <v/>
      </c>
      <c r="R16" s="24"/>
      <c r="S16" s="24"/>
    </row>
    <row r="17" customHeight="1" spans="1:19">
      <c r="A17" s="20"/>
      <c r="B17" s="21"/>
      <c r="C17" s="21"/>
      <c r="D17" s="21"/>
      <c r="E17" s="24"/>
      <c r="F17" s="365"/>
      <c r="G17" s="111" t="str">
        <f t="shared" si="0"/>
        <v/>
      </c>
      <c r="H17" s="23"/>
      <c r="I17" s="365"/>
      <c r="J17" s="111" t="str">
        <f t="shared" si="1"/>
        <v/>
      </c>
      <c r="K17" s="23"/>
      <c r="L17" s="23"/>
      <c r="M17" s="23"/>
      <c r="N17" s="43"/>
      <c r="O17" s="23"/>
      <c r="P17" s="23"/>
      <c r="Q17" s="23" t="str">
        <f t="shared" si="2"/>
        <v/>
      </c>
      <c r="R17" s="24"/>
      <c r="S17" s="24"/>
    </row>
    <row r="18" customHeight="1" spans="1:19">
      <c r="A18" s="20"/>
      <c r="B18" s="21"/>
      <c r="C18" s="21"/>
      <c r="D18" s="21"/>
      <c r="E18" s="24"/>
      <c r="F18" s="365"/>
      <c r="G18" s="111" t="str">
        <f t="shared" si="0"/>
        <v/>
      </c>
      <c r="H18" s="23"/>
      <c r="I18" s="365"/>
      <c r="J18" s="111" t="str">
        <f t="shared" si="1"/>
        <v/>
      </c>
      <c r="K18" s="23"/>
      <c r="L18" s="23"/>
      <c r="M18" s="23"/>
      <c r="N18" s="43"/>
      <c r="O18" s="23"/>
      <c r="P18" s="23"/>
      <c r="Q18" s="23" t="str">
        <f t="shared" si="2"/>
        <v/>
      </c>
      <c r="R18" s="24"/>
      <c r="S18" s="24"/>
    </row>
    <row r="19" customHeight="1" spans="1:19">
      <c r="A19" s="20"/>
      <c r="B19" s="21"/>
      <c r="C19" s="21"/>
      <c r="D19" s="21"/>
      <c r="E19" s="24"/>
      <c r="F19" s="365"/>
      <c r="G19" s="111" t="str">
        <f t="shared" si="0"/>
        <v/>
      </c>
      <c r="H19" s="23"/>
      <c r="I19" s="365"/>
      <c r="J19" s="111" t="str">
        <f t="shared" si="1"/>
        <v/>
      </c>
      <c r="K19" s="23"/>
      <c r="L19" s="23"/>
      <c r="M19" s="23"/>
      <c r="N19" s="43"/>
      <c r="O19" s="23"/>
      <c r="P19" s="23"/>
      <c r="Q19" s="23" t="str">
        <f t="shared" si="2"/>
        <v/>
      </c>
      <c r="R19" s="24"/>
      <c r="S19" s="24"/>
    </row>
    <row r="20" customHeight="1" spans="1:19">
      <c r="A20" s="20"/>
      <c r="B20" s="21"/>
      <c r="C20" s="21"/>
      <c r="D20" s="21"/>
      <c r="E20" s="24"/>
      <c r="F20" s="365"/>
      <c r="G20" s="111" t="str">
        <f t="shared" si="0"/>
        <v/>
      </c>
      <c r="H20" s="23"/>
      <c r="I20" s="365"/>
      <c r="J20" s="111" t="str">
        <f t="shared" si="1"/>
        <v/>
      </c>
      <c r="K20" s="23"/>
      <c r="L20" s="23"/>
      <c r="M20" s="23"/>
      <c r="N20" s="43"/>
      <c r="O20" s="23"/>
      <c r="P20" s="23"/>
      <c r="Q20" s="23" t="str">
        <f t="shared" si="2"/>
        <v/>
      </c>
      <c r="R20" s="24"/>
      <c r="S20" s="24"/>
    </row>
    <row r="21" customHeight="1" spans="1:19">
      <c r="A21" s="20"/>
      <c r="B21" s="52"/>
      <c r="C21" s="52"/>
      <c r="D21" s="52"/>
      <c r="E21" s="24"/>
      <c r="F21" s="365"/>
      <c r="G21" s="111" t="str">
        <f t="shared" si="0"/>
        <v/>
      </c>
      <c r="H21" s="23"/>
      <c r="I21" s="365"/>
      <c r="J21" s="111" t="str">
        <f t="shared" si="1"/>
        <v/>
      </c>
      <c r="K21" s="23"/>
      <c r="L21" s="23"/>
      <c r="M21" s="23"/>
      <c r="N21" s="43"/>
      <c r="O21" s="23"/>
      <c r="P21" s="23"/>
      <c r="Q21" s="23" t="str">
        <f t="shared" si="2"/>
        <v/>
      </c>
      <c r="R21" s="24"/>
      <c r="S21" s="24"/>
    </row>
    <row r="22" customHeight="1" spans="1:19">
      <c r="A22" s="20"/>
      <c r="B22" s="52"/>
      <c r="C22" s="52"/>
      <c r="D22" s="52"/>
      <c r="E22" s="24"/>
      <c r="F22" s="365"/>
      <c r="G22" s="111" t="str">
        <f t="shared" si="0"/>
        <v/>
      </c>
      <c r="H22" s="23"/>
      <c r="I22" s="365"/>
      <c r="J22" s="111" t="str">
        <f t="shared" si="1"/>
        <v/>
      </c>
      <c r="K22" s="23"/>
      <c r="L22" s="23"/>
      <c r="M22" s="23"/>
      <c r="N22" s="43"/>
      <c r="O22" s="23"/>
      <c r="P22" s="23"/>
      <c r="Q22" s="23" t="str">
        <f t="shared" si="2"/>
        <v/>
      </c>
      <c r="R22" s="24"/>
      <c r="S22" s="24"/>
    </row>
    <row r="23" customHeight="1" spans="1:19">
      <c r="A23" s="20"/>
      <c r="B23" s="21"/>
      <c r="C23" s="21"/>
      <c r="D23" s="21"/>
      <c r="E23" s="24"/>
      <c r="F23" s="365"/>
      <c r="G23" s="111" t="str">
        <f t="shared" si="0"/>
        <v/>
      </c>
      <c r="H23" s="23"/>
      <c r="I23" s="365"/>
      <c r="J23" s="111" t="str">
        <f t="shared" si="1"/>
        <v/>
      </c>
      <c r="K23" s="23"/>
      <c r="L23" s="23"/>
      <c r="M23" s="23"/>
      <c r="N23" s="43"/>
      <c r="O23" s="23"/>
      <c r="P23" s="23"/>
      <c r="Q23" s="23" t="str">
        <f t="shared" si="2"/>
        <v/>
      </c>
      <c r="R23" s="24"/>
      <c r="S23" s="24"/>
    </row>
    <row r="24" customHeight="1" spans="1:19">
      <c r="A24" s="20"/>
      <c r="B24" s="21"/>
      <c r="C24" s="21"/>
      <c r="D24" s="21"/>
      <c r="E24" s="24"/>
      <c r="F24" s="111"/>
      <c r="G24" s="111" t="str">
        <f t="shared" si="0"/>
        <v/>
      </c>
      <c r="H24" s="23"/>
      <c r="I24" s="111"/>
      <c r="J24" s="111" t="str">
        <f t="shared" si="1"/>
        <v/>
      </c>
      <c r="K24" s="23"/>
      <c r="L24" s="23"/>
      <c r="M24" s="23"/>
      <c r="N24" s="43"/>
      <c r="O24" s="23"/>
      <c r="P24" s="23"/>
      <c r="Q24" s="23" t="str">
        <f t="shared" si="2"/>
        <v/>
      </c>
      <c r="R24" s="24"/>
      <c r="S24" s="24"/>
    </row>
    <row r="25" customHeight="1" spans="1:19">
      <c r="A25" s="25" t="s">
        <v>282</v>
      </c>
      <c r="B25" s="40"/>
      <c r="C25" s="40"/>
      <c r="D25" s="40"/>
      <c r="E25" s="24"/>
      <c r="F25" s="23"/>
      <c r="G25" s="23"/>
      <c r="H25" s="23">
        <f ca="1">SUM(H6:上一行)</f>
        <v>0</v>
      </c>
      <c r="I25" s="23"/>
      <c r="J25" s="23"/>
      <c r="K25" s="23">
        <f ca="1">SUM(K6:上一行)</f>
        <v>0</v>
      </c>
      <c r="L25" s="23"/>
      <c r="M25" s="23"/>
      <c r="N25" s="23"/>
      <c r="O25" s="23"/>
      <c r="P25" s="23">
        <f ca="1">SUM(P6:上一行)</f>
        <v>0</v>
      </c>
      <c r="Q25" s="23" t="str">
        <f ca="1" t="shared" si="2"/>
        <v/>
      </c>
      <c r="R25" s="24"/>
      <c r="S25" s="24"/>
    </row>
    <row r="26" customHeight="1" spans="1:19">
      <c r="A26" s="25" t="s">
        <v>343</v>
      </c>
      <c r="B26" s="40"/>
      <c r="C26" s="40"/>
      <c r="D26" s="40"/>
      <c r="E26" s="24"/>
      <c r="F26" s="23"/>
      <c r="G26" s="23"/>
      <c r="H26" s="23"/>
      <c r="I26" s="23"/>
      <c r="J26" s="23"/>
      <c r="K26" s="23"/>
      <c r="L26" s="23"/>
      <c r="M26" s="23"/>
      <c r="N26" s="43"/>
      <c r="O26" s="23"/>
      <c r="P26" s="23"/>
      <c r="Q26" s="23" t="str">
        <f t="shared" si="2"/>
        <v/>
      </c>
      <c r="R26" s="24"/>
      <c r="S26" s="24"/>
    </row>
    <row r="27" customHeight="1" spans="1:19">
      <c r="A27" s="25" t="s">
        <v>302</v>
      </c>
      <c r="B27" s="40"/>
      <c r="C27" s="40"/>
      <c r="D27" s="40"/>
      <c r="E27" s="24"/>
      <c r="F27" s="23"/>
      <c r="G27" s="23"/>
      <c r="H27" s="23">
        <f ca="1">H25-H26</f>
        <v>0</v>
      </c>
      <c r="I27" s="23"/>
      <c r="J27" s="23"/>
      <c r="K27" s="23">
        <f ca="1">K25-K26</f>
        <v>0</v>
      </c>
      <c r="L27" s="23"/>
      <c r="M27" s="23"/>
      <c r="N27" s="43"/>
      <c r="O27" s="23"/>
      <c r="P27" s="23">
        <f ca="1">P25-P26</f>
        <v>0</v>
      </c>
      <c r="Q27" s="23" t="str">
        <f ca="1" t="shared" si="2"/>
        <v/>
      </c>
      <c r="R27" s="24"/>
      <c r="S27" s="24"/>
    </row>
    <row r="28" customHeight="1" spans="1:13">
      <c r="A28" s="27" t="e">
        <f>#REF!&amp;#REF!</f>
        <v>#REF!</v>
      </c>
      <c r="F28" s="16"/>
      <c r="G28" s="16"/>
      <c r="I28" s="16"/>
      <c r="J28" s="16"/>
      <c r="K28" s="16" t="e">
        <f>"评估人员："&amp;#REF!</f>
        <v>#REF!</v>
      </c>
      <c r="L28" s="16"/>
      <c r="M28" s="16"/>
    </row>
    <row r="29" customHeight="1" spans="1:1">
      <c r="A29" s="11" t="e">
        <f>CONCATENATE(#REF!,#REF!,#REF!,#REF!,#REF!,#REF!,#REF!)</f>
        <v>#REF!</v>
      </c>
    </row>
    <row r="30" customHeight="1" spans="1:5">
      <c r="A30" s="10"/>
      <c r="B30" s="17" t="s">
        <v>347</v>
      </c>
      <c r="C30" s="17"/>
      <c r="D30" s="17"/>
      <c r="E30" s="11" t="s">
        <v>351</v>
      </c>
    </row>
    <row r="31" customHeight="1" spans="1:5">
      <c r="A31" s="10"/>
      <c r="E31" s="11" t="s">
        <v>349</v>
      </c>
    </row>
  </sheetData>
  <mergeCells count="18">
    <mergeCell ref="A1:R1"/>
    <mergeCell ref="A2:R2"/>
    <mergeCell ref="F4:H4"/>
    <mergeCell ref="I4:K4"/>
    <mergeCell ref="N4:P4"/>
    <mergeCell ref="A25:B25"/>
    <mergeCell ref="A26:B26"/>
    <mergeCell ref="A27:B27"/>
    <mergeCell ref="A4:A5"/>
    <mergeCell ref="B4:B5"/>
    <mergeCell ref="C4:C5"/>
    <mergeCell ref="D4:D5"/>
    <mergeCell ref="E4:E5"/>
    <mergeCell ref="L4:L5"/>
    <mergeCell ref="M4:M5"/>
    <mergeCell ref="Q4:Q5"/>
    <mergeCell ref="R4:R5"/>
    <mergeCell ref="S4:S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④适销程度：畅销、正常、勉强、残次、冷背、呆滞、毁损。对于毁损的提供证明文件。" sqref="A1:R1"/>
  </dataValidations>
  <printOptions horizontalCentered="1"/>
  <pageMargins left="0.35" right="0.35" top="0.79" bottom="0.79" header="0.94" footer="0.51"/>
  <pageSetup paperSize="9" fitToHeight="0" orientation="landscape" blackAndWhite="1" verticalDpi="600"/>
  <headerFooter alignWithMargins="0">
    <oddHeader>&amp;R&amp;"宋体,常规"表3-9-5
共&amp;N页，第&amp;P页</oddHead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 sqref="A1:R1"/>
    </sheetView>
  </sheetViews>
  <sheetFormatPr defaultColWidth="8.6" defaultRowHeight="15.75" customHeight="1"/>
  <cols>
    <col min="1" max="1" width="5.7" style="11" customWidth="1"/>
    <col min="2" max="2" width="20.1" style="11" customWidth="1"/>
    <col min="3" max="3" width="11.5" style="11" customWidth="1"/>
    <col min="4" max="4" width="4.3" style="11" customWidth="1"/>
    <col min="5" max="6" width="11.2" style="359" hidden="1" customWidth="1" outlineLevel="1"/>
    <col min="7" max="7" width="14.5" style="359" hidden="1" customWidth="1" outlineLevel="1"/>
    <col min="8" max="8" width="10.6" style="359" customWidth="1" collapsed="1"/>
    <col min="9" max="9" width="10.6" style="359" customWidth="1"/>
    <col min="10" max="10" width="14.2" style="359" customWidth="1"/>
    <col min="11" max="11" width="10.6" style="11" customWidth="1"/>
    <col min="12" max="12" width="10.6" style="359" customWidth="1"/>
    <col min="13" max="13" width="14.2" style="359" customWidth="1"/>
    <col min="14" max="14" width="8.7" style="359" customWidth="1"/>
    <col min="15" max="15" width="9.5" style="11" customWidth="1"/>
    <col min="16" max="32" width="9" style="11"/>
    <col min="33" max="16384" width="8.6" style="11"/>
  </cols>
  <sheetData>
    <row r="1" s="9" customFormat="1" ht="30" customHeight="1" spans="1:15">
      <c r="A1" s="12" t="s">
        <v>357</v>
      </c>
      <c r="B1" s="13"/>
      <c r="C1" s="13"/>
      <c r="D1" s="13"/>
      <c r="E1" s="13"/>
      <c r="F1" s="13"/>
      <c r="G1" s="13"/>
      <c r="H1" s="13"/>
      <c r="I1" s="13"/>
      <c r="J1" s="13"/>
      <c r="K1" s="13"/>
      <c r="L1" s="13"/>
      <c r="M1" s="13"/>
      <c r="N1" s="13"/>
      <c r="O1" s="13"/>
    </row>
    <row r="2" ht="14.25" customHeight="1" spans="1:15">
      <c r="A2" s="14" t="e">
        <f>CONCATENATE(#REF!,#REF!,#REF!,#REF!,#REF!,#REF!,#REF!)</f>
        <v>#REF!</v>
      </c>
      <c r="B2" s="14"/>
      <c r="C2" s="14"/>
      <c r="D2" s="14"/>
      <c r="E2" s="14"/>
      <c r="F2" s="14"/>
      <c r="G2" s="15"/>
      <c r="H2" s="15"/>
      <c r="I2" s="15"/>
      <c r="J2" s="15"/>
      <c r="K2" s="15"/>
      <c r="L2" s="15"/>
      <c r="M2" s="15"/>
      <c r="N2" s="15"/>
      <c r="O2" s="15"/>
    </row>
    <row r="3" customHeight="1" spans="1:15">
      <c r="A3" s="16" t="e">
        <f>#REF!&amp;#REF!</f>
        <v>#REF!</v>
      </c>
      <c r="O3" s="17" t="s">
        <v>168</v>
      </c>
    </row>
    <row r="4" s="10" customFormat="1" customHeight="1" spans="1:15">
      <c r="A4" s="18" t="s">
        <v>169</v>
      </c>
      <c r="B4" s="18" t="s">
        <v>337</v>
      </c>
      <c r="C4" s="63" t="s">
        <v>358</v>
      </c>
      <c r="D4" s="63" t="s">
        <v>338</v>
      </c>
      <c r="E4" s="31" t="s">
        <v>141</v>
      </c>
      <c r="F4" s="32"/>
      <c r="G4" s="33"/>
      <c r="H4" s="34" t="s">
        <v>142</v>
      </c>
      <c r="I4" s="37"/>
      <c r="J4" s="38"/>
      <c r="K4" s="25" t="s">
        <v>143</v>
      </c>
      <c r="L4" s="66"/>
      <c r="M4" s="40"/>
      <c r="N4" s="18" t="s">
        <v>171</v>
      </c>
      <c r="O4" s="18" t="s">
        <v>240</v>
      </c>
    </row>
    <row r="5" s="10" customFormat="1" customHeight="1" spans="1:15">
      <c r="A5" s="20"/>
      <c r="B5" s="20"/>
      <c r="C5" s="64"/>
      <c r="D5" s="147"/>
      <c r="E5" s="19" t="s">
        <v>339</v>
      </c>
      <c r="F5" s="19" t="s">
        <v>340</v>
      </c>
      <c r="G5" s="19" t="s">
        <v>341</v>
      </c>
      <c r="H5" s="18" t="s">
        <v>339</v>
      </c>
      <c r="I5" s="18" t="s">
        <v>340</v>
      </c>
      <c r="J5" s="18" t="s">
        <v>341</v>
      </c>
      <c r="K5" s="92" t="s">
        <v>342</v>
      </c>
      <c r="L5" s="18" t="s">
        <v>340</v>
      </c>
      <c r="M5" s="18" t="s">
        <v>341</v>
      </c>
      <c r="N5" s="20"/>
      <c r="O5" s="20"/>
    </row>
    <row r="6" s="373" customFormat="1" customHeight="1" spans="1:15">
      <c r="A6" s="46"/>
      <c r="B6" s="80"/>
      <c r="C6" s="375"/>
      <c r="D6" s="364"/>
      <c r="E6" s="111"/>
      <c r="F6" s="111" t="str">
        <f>IF(E6=0,"",G6/E6)</f>
        <v/>
      </c>
      <c r="G6" s="23"/>
      <c r="H6" s="111"/>
      <c r="I6" s="111" t="str">
        <f>IF(H6=0,"",J6/H6)</f>
        <v/>
      </c>
      <c r="J6" s="23"/>
      <c r="K6" s="43"/>
      <c r="L6" s="23"/>
      <c r="M6" s="23"/>
      <c r="N6" s="23" t="str">
        <f>IF(J6=0,"",(M6-J6)/J6*100)</f>
        <v/>
      </c>
      <c r="O6" s="24"/>
    </row>
    <row r="7" customHeight="1" spans="1:15">
      <c r="A7" s="20"/>
      <c r="B7" s="52"/>
      <c r="C7" s="52"/>
      <c r="D7" s="24"/>
      <c r="E7" s="365"/>
      <c r="F7" s="111" t="str">
        <f t="shared" ref="F7:F24" si="0">IF(E7=0,"",G7/E7)</f>
        <v/>
      </c>
      <c r="G7" s="23"/>
      <c r="H7" s="365"/>
      <c r="I7" s="111" t="str">
        <f t="shared" ref="I7:I24" si="1">IF(H7=0,"",J7/H7)</f>
        <v/>
      </c>
      <c r="J7" s="23"/>
      <c r="K7" s="43"/>
      <c r="L7" s="23"/>
      <c r="M7" s="23"/>
      <c r="N7" s="23" t="str">
        <f t="shared" ref="N7:N27" si="2">IF(J7=0,"",(M7-J7)/J7*100)</f>
        <v/>
      </c>
      <c r="O7" s="24"/>
    </row>
    <row r="8" customHeight="1" spans="1:15">
      <c r="A8" s="20"/>
      <c r="B8" s="21"/>
      <c r="C8" s="21"/>
      <c r="D8" s="24"/>
      <c r="E8" s="365"/>
      <c r="F8" s="111" t="str">
        <f t="shared" si="0"/>
        <v/>
      </c>
      <c r="G8" s="23"/>
      <c r="H8" s="365"/>
      <c r="I8" s="111" t="str">
        <f t="shared" si="1"/>
        <v/>
      </c>
      <c r="J8" s="23"/>
      <c r="K8" s="43"/>
      <c r="L8" s="23"/>
      <c r="M8" s="23"/>
      <c r="N8" s="23" t="str">
        <f t="shared" si="2"/>
        <v/>
      </c>
      <c r="O8" s="24"/>
    </row>
    <row r="9" customHeight="1" spans="1:15">
      <c r="A9" s="20"/>
      <c r="B9" s="21"/>
      <c r="C9" s="21"/>
      <c r="D9" s="24"/>
      <c r="E9" s="365"/>
      <c r="F9" s="111" t="str">
        <f t="shared" si="0"/>
        <v/>
      </c>
      <c r="G9" s="23"/>
      <c r="H9" s="365"/>
      <c r="I9" s="111" t="str">
        <f t="shared" si="1"/>
        <v/>
      </c>
      <c r="J9" s="23"/>
      <c r="K9" s="43"/>
      <c r="L9" s="23"/>
      <c r="M9" s="23"/>
      <c r="N9" s="23" t="str">
        <f t="shared" si="2"/>
        <v/>
      </c>
      <c r="O9" s="24"/>
    </row>
    <row r="10" customHeight="1" spans="1:15">
      <c r="A10" s="20"/>
      <c r="B10" s="21"/>
      <c r="C10" s="21"/>
      <c r="D10" s="24"/>
      <c r="E10" s="365"/>
      <c r="F10" s="111" t="str">
        <f t="shared" si="0"/>
        <v/>
      </c>
      <c r="G10" s="23"/>
      <c r="H10" s="365"/>
      <c r="I10" s="111" t="str">
        <f t="shared" si="1"/>
        <v/>
      </c>
      <c r="J10" s="23"/>
      <c r="K10" s="43"/>
      <c r="L10" s="23"/>
      <c r="M10" s="23"/>
      <c r="N10" s="23" t="str">
        <f t="shared" si="2"/>
        <v/>
      </c>
      <c r="O10" s="24"/>
    </row>
    <row r="11" customHeight="1" spans="1:15">
      <c r="A11" s="20"/>
      <c r="B11" s="21"/>
      <c r="C11" s="21"/>
      <c r="D11" s="24"/>
      <c r="E11" s="365"/>
      <c r="F11" s="111" t="str">
        <f t="shared" si="0"/>
        <v/>
      </c>
      <c r="G11" s="23"/>
      <c r="H11" s="365"/>
      <c r="I11" s="111" t="str">
        <f t="shared" si="1"/>
        <v/>
      </c>
      <c r="J11" s="23"/>
      <c r="K11" s="43"/>
      <c r="L11" s="23"/>
      <c r="M11" s="23"/>
      <c r="N11" s="23" t="str">
        <f t="shared" si="2"/>
        <v/>
      </c>
      <c r="O11" s="24"/>
    </row>
    <row r="12" customHeight="1" spans="1:15">
      <c r="A12" s="20"/>
      <c r="B12" s="21"/>
      <c r="C12" s="21"/>
      <c r="D12" s="24"/>
      <c r="E12" s="365"/>
      <c r="F12" s="111" t="str">
        <f t="shared" si="0"/>
        <v/>
      </c>
      <c r="G12" s="23"/>
      <c r="H12" s="365"/>
      <c r="I12" s="111" t="str">
        <f t="shared" si="1"/>
        <v/>
      </c>
      <c r="J12" s="23"/>
      <c r="K12" s="43"/>
      <c r="L12" s="23"/>
      <c r="M12" s="23"/>
      <c r="N12" s="23" t="str">
        <f t="shared" si="2"/>
        <v/>
      </c>
      <c r="O12" s="24"/>
    </row>
    <row r="13" customHeight="1" spans="1:15">
      <c r="A13" s="20"/>
      <c r="B13" s="52"/>
      <c r="C13" s="52"/>
      <c r="D13" s="24"/>
      <c r="E13" s="365"/>
      <c r="F13" s="111" t="str">
        <f t="shared" si="0"/>
        <v/>
      </c>
      <c r="G13" s="23"/>
      <c r="H13" s="365"/>
      <c r="I13" s="111" t="str">
        <f t="shared" si="1"/>
        <v/>
      </c>
      <c r="J13" s="23"/>
      <c r="K13" s="43"/>
      <c r="L13" s="23"/>
      <c r="M13" s="23"/>
      <c r="N13" s="23" t="str">
        <f t="shared" si="2"/>
        <v/>
      </c>
      <c r="O13" s="24"/>
    </row>
    <row r="14" customHeight="1" spans="1:15">
      <c r="A14" s="20"/>
      <c r="B14" s="52"/>
      <c r="C14" s="52"/>
      <c r="D14" s="24"/>
      <c r="E14" s="365"/>
      <c r="F14" s="111" t="str">
        <f t="shared" si="0"/>
        <v/>
      </c>
      <c r="G14" s="23"/>
      <c r="H14" s="365"/>
      <c r="I14" s="111" t="str">
        <f t="shared" si="1"/>
        <v/>
      </c>
      <c r="J14" s="23"/>
      <c r="K14" s="43"/>
      <c r="L14" s="23"/>
      <c r="M14" s="23"/>
      <c r="N14" s="23" t="str">
        <f t="shared" si="2"/>
        <v/>
      </c>
      <c r="O14" s="24"/>
    </row>
    <row r="15" customHeight="1" spans="1:15">
      <c r="A15" s="20"/>
      <c r="B15" s="21"/>
      <c r="C15" s="21"/>
      <c r="D15" s="24"/>
      <c r="E15" s="365"/>
      <c r="F15" s="111" t="str">
        <f t="shared" si="0"/>
        <v/>
      </c>
      <c r="G15" s="23"/>
      <c r="H15" s="365"/>
      <c r="I15" s="111" t="str">
        <f t="shared" si="1"/>
        <v/>
      </c>
      <c r="J15" s="23"/>
      <c r="K15" s="43"/>
      <c r="L15" s="23"/>
      <c r="M15" s="23"/>
      <c r="N15" s="23" t="str">
        <f t="shared" si="2"/>
        <v/>
      </c>
      <c r="O15" s="24"/>
    </row>
    <row r="16" customHeight="1" spans="1:15">
      <c r="A16" s="20"/>
      <c r="B16" s="21"/>
      <c r="C16" s="21"/>
      <c r="D16" s="24"/>
      <c r="E16" s="365"/>
      <c r="F16" s="111" t="str">
        <f t="shared" si="0"/>
        <v/>
      </c>
      <c r="G16" s="23"/>
      <c r="H16" s="365"/>
      <c r="I16" s="111" t="str">
        <f t="shared" si="1"/>
        <v/>
      </c>
      <c r="J16" s="23"/>
      <c r="K16" s="43"/>
      <c r="L16" s="23"/>
      <c r="M16" s="23"/>
      <c r="N16" s="23" t="str">
        <f t="shared" si="2"/>
        <v/>
      </c>
      <c r="O16" s="24"/>
    </row>
    <row r="17" customHeight="1" spans="1:15">
      <c r="A17" s="20"/>
      <c r="B17" s="21"/>
      <c r="C17" s="21"/>
      <c r="D17" s="24"/>
      <c r="E17" s="365"/>
      <c r="F17" s="111" t="str">
        <f t="shared" si="0"/>
        <v/>
      </c>
      <c r="G17" s="23"/>
      <c r="H17" s="365"/>
      <c r="I17" s="111" t="str">
        <f t="shared" si="1"/>
        <v/>
      </c>
      <c r="J17" s="23"/>
      <c r="K17" s="43"/>
      <c r="L17" s="23"/>
      <c r="M17" s="23"/>
      <c r="N17" s="23" t="str">
        <f t="shared" si="2"/>
        <v/>
      </c>
      <c r="O17" s="24"/>
    </row>
    <row r="18" customHeight="1" spans="1:15">
      <c r="A18" s="20"/>
      <c r="B18" s="21"/>
      <c r="C18" s="21"/>
      <c r="D18" s="24"/>
      <c r="E18" s="365"/>
      <c r="F18" s="111" t="str">
        <f t="shared" si="0"/>
        <v/>
      </c>
      <c r="G18" s="23"/>
      <c r="H18" s="365"/>
      <c r="I18" s="111" t="str">
        <f t="shared" si="1"/>
        <v/>
      </c>
      <c r="J18" s="23"/>
      <c r="K18" s="43"/>
      <c r="L18" s="23"/>
      <c r="M18" s="23"/>
      <c r="N18" s="23" t="str">
        <f t="shared" si="2"/>
        <v/>
      </c>
      <c r="O18" s="24"/>
    </row>
    <row r="19" customHeight="1" spans="1:15">
      <c r="A19" s="20"/>
      <c r="B19" s="21"/>
      <c r="C19" s="21"/>
      <c r="D19" s="24"/>
      <c r="E19" s="365"/>
      <c r="F19" s="111" t="str">
        <f t="shared" si="0"/>
        <v/>
      </c>
      <c r="G19" s="23"/>
      <c r="H19" s="365"/>
      <c r="I19" s="111" t="str">
        <f t="shared" si="1"/>
        <v/>
      </c>
      <c r="J19" s="23"/>
      <c r="K19" s="43"/>
      <c r="L19" s="23"/>
      <c r="M19" s="23"/>
      <c r="N19" s="23" t="str">
        <f t="shared" si="2"/>
        <v/>
      </c>
      <c r="O19" s="24"/>
    </row>
    <row r="20" customHeight="1" spans="1:15">
      <c r="A20" s="20"/>
      <c r="B20" s="21"/>
      <c r="C20" s="21"/>
      <c r="D20" s="24"/>
      <c r="E20" s="365"/>
      <c r="F20" s="111" t="str">
        <f t="shared" si="0"/>
        <v/>
      </c>
      <c r="G20" s="23"/>
      <c r="H20" s="365"/>
      <c r="I20" s="111" t="str">
        <f t="shared" si="1"/>
        <v/>
      </c>
      <c r="J20" s="23"/>
      <c r="K20" s="43"/>
      <c r="L20" s="23"/>
      <c r="M20" s="23"/>
      <c r="N20" s="23" t="str">
        <f t="shared" si="2"/>
        <v/>
      </c>
      <c r="O20" s="24"/>
    </row>
    <row r="21" customHeight="1" spans="1:15">
      <c r="A21" s="20"/>
      <c r="B21" s="52"/>
      <c r="C21" s="52"/>
      <c r="D21" s="24"/>
      <c r="E21" s="365"/>
      <c r="F21" s="111" t="str">
        <f t="shared" si="0"/>
        <v/>
      </c>
      <c r="G21" s="23"/>
      <c r="H21" s="365"/>
      <c r="I21" s="111" t="str">
        <f t="shared" si="1"/>
        <v/>
      </c>
      <c r="J21" s="23"/>
      <c r="K21" s="43"/>
      <c r="L21" s="23"/>
      <c r="M21" s="23"/>
      <c r="N21" s="23" t="str">
        <f t="shared" si="2"/>
        <v/>
      </c>
      <c r="O21" s="24"/>
    </row>
    <row r="22" customHeight="1" spans="1:15">
      <c r="A22" s="20"/>
      <c r="B22" s="52"/>
      <c r="C22" s="52"/>
      <c r="D22" s="24"/>
      <c r="E22" s="365"/>
      <c r="F22" s="111" t="str">
        <f t="shared" si="0"/>
        <v/>
      </c>
      <c r="G22" s="23"/>
      <c r="H22" s="365"/>
      <c r="I22" s="111" t="str">
        <f t="shared" si="1"/>
        <v/>
      </c>
      <c r="J22" s="23"/>
      <c r="K22" s="43"/>
      <c r="L22" s="23"/>
      <c r="M22" s="23"/>
      <c r="N22" s="23" t="str">
        <f t="shared" si="2"/>
        <v/>
      </c>
      <c r="O22" s="24"/>
    </row>
    <row r="23" customHeight="1" spans="1:15">
      <c r="A23" s="20"/>
      <c r="B23" s="21"/>
      <c r="C23" s="21"/>
      <c r="D23" s="24"/>
      <c r="E23" s="365"/>
      <c r="F23" s="111" t="str">
        <f t="shared" si="0"/>
        <v/>
      </c>
      <c r="G23" s="23"/>
      <c r="H23" s="365"/>
      <c r="I23" s="111" t="str">
        <f t="shared" si="1"/>
        <v/>
      </c>
      <c r="J23" s="23"/>
      <c r="K23" s="43"/>
      <c r="L23" s="23"/>
      <c r="M23" s="23"/>
      <c r="N23" s="23" t="str">
        <f t="shared" si="2"/>
        <v/>
      </c>
      <c r="O23" s="24"/>
    </row>
    <row r="24" customHeight="1" spans="1:15">
      <c r="A24" s="20"/>
      <c r="B24" s="21"/>
      <c r="C24" s="21"/>
      <c r="D24" s="24"/>
      <c r="E24" s="111"/>
      <c r="F24" s="111" t="str">
        <f t="shared" si="0"/>
        <v/>
      </c>
      <c r="G24" s="23"/>
      <c r="H24" s="111"/>
      <c r="I24" s="111" t="str">
        <f t="shared" si="1"/>
        <v/>
      </c>
      <c r="J24" s="23"/>
      <c r="K24" s="43"/>
      <c r="L24" s="23"/>
      <c r="M24" s="23"/>
      <c r="N24" s="23" t="str">
        <f t="shared" si="2"/>
        <v/>
      </c>
      <c r="O24" s="24"/>
    </row>
    <row r="25" customHeight="1" spans="1:15">
      <c r="A25" s="25" t="s">
        <v>282</v>
      </c>
      <c r="B25" s="40"/>
      <c r="C25" s="40"/>
      <c r="D25" s="24"/>
      <c r="E25" s="23"/>
      <c r="F25" s="23"/>
      <c r="G25" s="23">
        <f ca="1">SUM(G6:上一行)</f>
        <v>0</v>
      </c>
      <c r="H25" s="23"/>
      <c r="I25" s="23"/>
      <c r="J25" s="23">
        <f ca="1">SUM(J6:上一行)</f>
        <v>0</v>
      </c>
      <c r="K25" s="23"/>
      <c r="L25" s="23"/>
      <c r="M25" s="23">
        <f ca="1">SUM(M6:上一行)</f>
        <v>0</v>
      </c>
      <c r="N25" s="23" t="str">
        <f ca="1" t="shared" si="2"/>
        <v/>
      </c>
      <c r="O25" s="24"/>
    </row>
    <row r="26" customHeight="1" spans="1:15">
      <c r="A26" s="25" t="s">
        <v>343</v>
      </c>
      <c r="B26" s="40"/>
      <c r="C26" s="40"/>
      <c r="D26" s="24"/>
      <c r="E26" s="23"/>
      <c r="F26" s="23"/>
      <c r="G26" s="23"/>
      <c r="H26" s="23"/>
      <c r="I26" s="23"/>
      <c r="J26" s="23"/>
      <c r="K26" s="43"/>
      <c r="L26" s="23"/>
      <c r="M26" s="23"/>
      <c r="N26" s="23" t="str">
        <f t="shared" si="2"/>
        <v/>
      </c>
      <c r="O26" s="24"/>
    </row>
    <row r="27" customHeight="1" spans="1:15">
      <c r="A27" s="25" t="s">
        <v>302</v>
      </c>
      <c r="B27" s="40"/>
      <c r="C27" s="40"/>
      <c r="D27" s="24"/>
      <c r="E27" s="23"/>
      <c r="F27" s="23"/>
      <c r="G27" s="23">
        <f ca="1">G25-G26</f>
        <v>0</v>
      </c>
      <c r="H27" s="23"/>
      <c r="I27" s="23"/>
      <c r="J27" s="23">
        <f ca="1">J25-J26</f>
        <v>0</v>
      </c>
      <c r="K27" s="43"/>
      <c r="L27" s="23"/>
      <c r="M27" s="23">
        <f ca="1">M25-M26</f>
        <v>0</v>
      </c>
      <c r="N27" s="23" t="str">
        <f ca="1" t="shared" si="2"/>
        <v/>
      </c>
      <c r="O27" s="24"/>
    </row>
    <row r="28" customHeight="1" spans="1:14">
      <c r="A28" s="27" t="e">
        <f>#REF!&amp;#REF!</f>
        <v>#REF!</v>
      </c>
      <c r="E28" s="16"/>
      <c r="F28" s="16"/>
      <c r="H28" s="16"/>
      <c r="I28" s="16"/>
      <c r="J28" s="16" t="e">
        <f>"评估人员："&amp;#REF!</f>
        <v>#REF!</v>
      </c>
      <c r="L28" s="11"/>
      <c r="M28" s="11"/>
      <c r="N28" s="11"/>
    </row>
    <row r="29" customHeight="1" spans="1:14">
      <c r="A29" s="11" t="e">
        <f>CONCATENATE(#REF!,#REF!,#REF!,#REF!,#REF!,#REF!,#REF!)</f>
        <v>#REF!</v>
      </c>
      <c r="E29" s="376"/>
      <c r="F29" s="376"/>
      <c r="G29" s="11"/>
      <c r="H29" s="376"/>
      <c r="I29" s="376"/>
      <c r="J29" s="11"/>
      <c r="L29" s="11"/>
      <c r="M29" s="11"/>
      <c r="N29" s="11"/>
    </row>
  </sheetData>
  <mergeCells count="14">
    <mergeCell ref="A1:O1"/>
    <mergeCell ref="A2:O2"/>
    <mergeCell ref="E4:G4"/>
    <mergeCell ref="H4:J4"/>
    <mergeCell ref="K4:M4"/>
    <mergeCell ref="A25:B25"/>
    <mergeCell ref="A26:B26"/>
    <mergeCell ref="A27:B27"/>
    <mergeCell ref="A4:A5"/>
    <mergeCell ref="B4:B5"/>
    <mergeCell ref="C4:C5"/>
    <mergeCell ref="D4:D5"/>
    <mergeCell ref="N4:N5"/>
    <mergeCell ref="O4:O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O1"/>
  </dataValidations>
  <printOptions horizontalCentered="1"/>
  <pageMargins left="0.35" right="0.35" top="0.79" bottom="0.79" header="0.94" footer="0.51"/>
  <pageSetup paperSize="9" fitToHeight="0" orientation="landscape" blackAndWhite="1" verticalDpi="600"/>
  <headerFooter alignWithMargins="0">
    <oddHeader>&amp;R&amp;"宋体,常规"表3-9-6
共&amp;N页，第&amp;P页</oddHead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9"/>
  <sheetViews>
    <sheetView zoomScale="106" zoomScaleNormal="106" workbookViewId="0">
      <selection activeCell="A1" sqref="A1:AD1"/>
    </sheetView>
  </sheetViews>
  <sheetFormatPr defaultColWidth="8.6" defaultRowHeight="13.2"/>
  <cols>
    <col min="1" max="1" width="5.7" style="11" customWidth="1"/>
    <col min="2" max="2" width="20.1" style="11" customWidth="1"/>
    <col min="3" max="14" width="9" style="11" customWidth="1"/>
    <col min="15" max="25" width="9.2" style="359" hidden="1" customWidth="1" outlineLevel="1"/>
    <col min="26" max="26" width="14.5" style="359" hidden="1" customWidth="1" outlineLevel="1"/>
    <col min="27" max="27" width="14.5" style="359" customWidth="1" collapsed="1"/>
    <col min="28" max="28" width="14.3" style="359" customWidth="1"/>
    <col min="29" max="29" width="8.7" style="359" customWidth="1"/>
    <col min="30" max="30" width="9.5" style="11" customWidth="1"/>
    <col min="31" max="32" width="9" style="11"/>
    <col min="33" max="16384" width="8.6" style="11"/>
  </cols>
  <sheetData>
    <row r="1" s="9" customFormat="1" ht="30" customHeight="1" spans="1:30">
      <c r="A1" s="12" t="s">
        <v>359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row>
    <row r="2" ht="14.25" customHeight="1" spans="1:30">
      <c r="A2" s="14" t="e">
        <f>CONCATENATE(#REF!,#REF!,#REF!,#REF!,#REF!,#REF!,#REF!)</f>
        <v>#REF!</v>
      </c>
      <c r="B2" s="14"/>
      <c r="C2" s="14"/>
      <c r="D2" s="14"/>
      <c r="E2" s="14"/>
      <c r="F2" s="14"/>
      <c r="G2" s="14"/>
      <c r="H2" s="14"/>
      <c r="I2" s="14"/>
      <c r="J2" s="14"/>
      <c r="K2" s="14"/>
      <c r="L2" s="14"/>
      <c r="M2" s="14"/>
      <c r="N2" s="14"/>
      <c r="O2" s="14"/>
      <c r="P2" s="14"/>
      <c r="Q2" s="14"/>
      <c r="R2" s="14"/>
      <c r="S2" s="14"/>
      <c r="T2" s="14"/>
      <c r="U2" s="14"/>
      <c r="V2" s="14"/>
      <c r="W2" s="14"/>
      <c r="X2" s="14"/>
      <c r="Y2" s="14"/>
      <c r="Z2" s="15"/>
      <c r="AA2" s="15"/>
      <c r="AB2" s="15"/>
      <c r="AC2" s="15"/>
      <c r="AD2" s="15"/>
    </row>
    <row r="3" ht="15.75" customHeight="1" spans="1:30">
      <c r="A3" s="16" t="e">
        <f>#REF!&amp;#REF!</f>
        <v>#REF!</v>
      </c>
      <c r="AD3" s="17" t="s">
        <v>168</v>
      </c>
    </row>
    <row r="4" s="56" customFormat="1" ht="15.75" customHeight="1" spans="1:30">
      <c r="A4" s="55" t="s">
        <v>169</v>
      </c>
      <c r="B4" s="55" t="s">
        <v>112</v>
      </c>
      <c r="C4" s="101" t="s">
        <v>360</v>
      </c>
      <c r="D4" s="102"/>
      <c r="E4" s="102"/>
      <c r="F4" s="103"/>
      <c r="G4" s="63" t="s">
        <v>361</v>
      </c>
      <c r="H4" s="63" t="s">
        <v>362</v>
      </c>
      <c r="I4" s="63" t="s">
        <v>363</v>
      </c>
      <c r="J4" s="63" t="s">
        <v>364</v>
      </c>
      <c r="K4" s="63" t="s">
        <v>365</v>
      </c>
      <c r="L4" s="63" t="s">
        <v>366</v>
      </c>
      <c r="M4" s="63" t="s">
        <v>367</v>
      </c>
      <c r="N4" s="63" t="s">
        <v>368</v>
      </c>
      <c r="O4" s="76" t="s">
        <v>369</v>
      </c>
      <c r="P4" s="76" t="s">
        <v>370</v>
      </c>
      <c r="Q4" s="76" t="s">
        <v>371</v>
      </c>
      <c r="R4" s="76" t="s">
        <v>372</v>
      </c>
      <c r="S4" s="76" t="s">
        <v>373</v>
      </c>
      <c r="T4" s="76" t="s">
        <v>374</v>
      </c>
      <c r="U4" s="76" t="s">
        <v>375</v>
      </c>
      <c r="V4" s="76" t="s">
        <v>376</v>
      </c>
      <c r="W4" s="76" t="s">
        <v>377</v>
      </c>
      <c r="X4" s="76" t="s">
        <v>378</v>
      </c>
      <c r="Y4" s="76" t="s">
        <v>379</v>
      </c>
      <c r="Z4" s="76" t="s">
        <v>141</v>
      </c>
      <c r="AA4" s="63" t="s">
        <v>142</v>
      </c>
      <c r="AB4" s="63" t="s">
        <v>143</v>
      </c>
      <c r="AC4" s="55" t="s">
        <v>171</v>
      </c>
      <c r="AD4" s="55" t="s">
        <v>240</v>
      </c>
    </row>
    <row r="5" s="56" customFormat="1" ht="26.25" customHeight="1" spans="1:30">
      <c r="A5" s="144"/>
      <c r="B5" s="144"/>
      <c r="C5" s="55" t="s">
        <v>380</v>
      </c>
      <c r="D5" s="55" t="s">
        <v>381</v>
      </c>
      <c r="E5" s="374" t="s">
        <v>382</v>
      </c>
      <c r="F5" s="374" t="s">
        <v>383</v>
      </c>
      <c r="G5" s="64"/>
      <c r="H5" s="64"/>
      <c r="I5" s="64"/>
      <c r="J5" s="64"/>
      <c r="K5" s="64"/>
      <c r="L5" s="64"/>
      <c r="M5" s="64"/>
      <c r="N5" s="64"/>
      <c r="O5" s="78"/>
      <c r="P5" s="78" t="s">
        <v>370</v>
      </c>
      <c r="Q5" s="78" t="s">
        <v>371</v>
      </c>
      <c r="R5" s="78" t="s">
        <v>372</v>
      </c>
      <c r="S5" s="78" t="s">
        <v>373</v>
      </c>
      <c r="T5" s="78" t="s">
        <v>374</v>
      </c>
      <c r="U5" s="78" t="s">
        <v>375</v>
      </c>
      <c r="V5" s="78" t="s">
        <v>376</v>
      </c>
      <c r="W5" s="78" t="s">
        <v>377</v>
      </c>
      <c r="X5" s="78" t="s">
        <v>378</v>
      </c>
      <c r="Y5" s="78" t="s">
        <v>379</v>
      </c>
      <c r="Z5" s="78"/>
      <c r="AA5" s="64"/>
      <c r="AB5" s="64"/>
      <c r="AC5" s="144"/>
      <c r="AD5" s="144"/>
    </row>
    <row r="6" s="373" customFormat="1" ht="15.75" customHeight="1" spans="1:30">
      <c r="A6" s="46"/>
      <c r="B6" s="80"/>
      <c r="C6" s="375"/>
      <c r="D6" s="375"/>
      <c r="E6" s="375"/>
      <c r="F6" s="364"/>
      <c r="G6" s="364"/>
      <c r="H6" s="364"/>
      <c r="I6" s="364"/>
      <c r="J6" s="364"/>
      <c r="K6" s="22"/>
      <c r="L6" s="364"/>
      <c r="M6" s="364"/>
      <c r="N6" s="364"/>
      <c r="O6" s="111"/>
      <c r="P6" s="111"/>
      <c r="Q6" s="111"/>
      <c r="R6" s="111"/>
      <c r="S6" s="111"/>
      <c r="T6" s="111"/>
      <c r="U6" s="111"/>
      <c r="V6" s="111"/>
      <c r="W6" s="111"/>
      <c r="X6" s="111"/>
      <c r="Y6" s="111"/>
      <c r="Z6" s="23">
        <f>SUM(O6:Y6)</f>
        <v>0</v>
      </c>
      <c r="AA6" s="23"/>
      <c r="AB6" s="23"/>
      <c r="AC6" s="23" t="str">
        <f>IF(AA6=0,"",(AB6-AA6)/AA6*100)</f>
        <v/>
      </c>
      <c r="AD6" s="24"/>
    </row>
    <row r="7" ht="15.75" customHeight="1" spans="1:30">
      <c r="A7" s="20"/>
      <c r="B7" s="52"/>
      <c r="C7" s="52"/>
      <c r="D7" s="52"/>
      <c r="E7" s="52"/>
      <c r="F7" s="24"/>
      <c r="G7" s="24"/>
      <c r="H7" s="24"/>
      <c r="I7" s="24"/>
      <c r="J7" s="24"/>
      <c r="K7" s="22"/>
      <c r="L7" s="24"/>
      <c r="M7" s="24"/>
      <c r="N7" s="24"/>
      <c r="O7" s="365"/>
      <c r="P7" s="365"/>
      <c r="Q7" s="365"/>
      <c r="R7" s="365"/>
      <c r="S7" s="365"/>
      <c r="T7" s="365"/>
      <c r="U7" s="365"/>
      <c r="V7" s="365"/>
      <c r="W7" s="365"/>
      <c r="X7" s="365"/>
      <c r="Y7" s="365"/>
      <c r="Z7" s="23">
        <f t="shared" ref="Z7:Z24" si="0">SUM(O7:Y7)</f>
        <v>0</v>
      </c>
      <c r="AA7" s="23"/>
      <c r="AB7" s="23"/>
      <c r="AC7" s="23" t="str">
        <f t="shared" ref="AC7:AC27" si="1">IF(AA7=0,"",(AB7-AA7)/AA7*100)</f>
        <v/>
      </c>
      <c r="AD7" s="24"/>
    </row>
    <row r="8" ht="15.75" customHeight="1" spans="1:30">
      <c r="A8" s="20"/>
      <c r="B8" s="21"/>
      <c r="C8" s="21"/>
      <c r="D8" s="21"/>
      <c r="E8" s="21"/>
      <c r="F8" s="24"/>
      <c r="G8" s="24"/>
      <c r="H8" s="24"/>
      <c r="I8" s="24"/>
      <c r="J8" s="24"/>
      <c r="K8" s="22"/>
      <c r="L8" s="24"/>
      <c r="M8" s="24"/>
      <c r="N8" s="24"/>
      <c r="O8" s="365"/>
      <c r="P8" s="365"/>
      <c r="Q8" s="365"/>
      <c r="R8" s="365"/>
      <c r="S8" s="365"/>
      <c r="T8" s="365"/>
      <c r="U8" s="365"/>
      <c r="V8" s="365"/>
      <c r="W8" s="365"/>
      <c r="X8" s="365"/>
      <c r="Y8" s="365"/>
      <c r="Z8" s="23">
        <f t="shared" si="0"/>
        <v>0</v>
      </c>
      <c r="AA8" s="23"/>
      <c r="AB8" s="23"/>
      <c r="AC8" s="23" t="str">
        <f t="shared" si="1"/>
        <v/>
      </c>
      <c r="AD8" s="24"/>
    </row>
    <row r="9" ht="15.75" customHeight="1" spans="1:30">
      <c r="A9" s="20"/>
      <c r="B9" s="21"/>
      <c r="C9" s="21"/>
      <c r="D9" s="21"/>
      <c r="E9" s="21"/>
      <c r="F9" s="24"/>
      <c r="G9" s="24"/>
      <c r="H9" s="24"/>
      <c r="I9" s="24"/>
      <c r="J9" s="24"/>
      <c r="K9" s="22"/>
      <c r="L9" s="24"/>
      <c r="M9" s="24"/>
      <c r="N9" s="24"/>
      <c r="O9" s="365"/>
      <c r="P9" s="365"/>
      <c r="Q9" s="365"/>
      <c r="R9" s="365"/>
      <c r="S9" s="365"/>
      <c r="T9" s="365"/>
      <c r="U9" s="365"/>
      <c r="V9" s="365"/>
      <c r="W9" s="365"/>
      <c r="X9" s="365"/>
      <c r="Y9" s="365"/>
      <c r="Z9" s="23">
        <f t="shared" si="0"/>
        <v>0</v>
      </c>
      <c r="AA9" s="23"/>
      <c r="AB9" s="23"/>
      <c r="AC9" s="23" t="str">
        <f t="shared" si="1"/>
        <v/>
      </c>
      <c r="AD9" s="24"/>
    </row>
    <row r="10" ht="15.75" customHeight="1" spans="1:30">
      <c r="A10" s="20"/>
      <c r="B10" s="21"/>
      <c r="C10" s="21"/>
      <c r="D10" s="21"/>
      <c r="E10" s="21"/>
      <c r="F10" s="24"/>
      <c r="G10" s="24"/>
      <c r="H10" s="24"/>
      <c r="I10" s="24"/>
      <c r="J10" s="24"/>
      <c r="K10" s="22"/>
      <c r="L10" s="24"/>
      <c r="M10" s="24"/>
      <c r="N10" s="24"/>
      <c r="O10" s="365"/>
      <c r="P10" s="365"/>
      <c r="Q10" s="365"/>
      <c r="R10" s="365"/>
      <c r="S10" s="365"/>
      <c r="T10" s="365"/>
      <c r="U10" s="365"/>
      <c r="V10" s="365"/>
      <c r="W10" s="365"/>
      <c r="X10" s="365"/>
      <c r="Y10" s="365"/>
      <c r="Z10" s="23">
        <f t="shared" si="0"/>
        <v>0</v>
      </c>
      <c r="AA10" s="23"/>
      <c r="AB10" s="23"/>
      <c r="AC10" s="23" t="str">
        <f t="shared" si="1"/>
        <v/>
      </c>
      <c r="AD10" s="24"/>
    </row>
    <row r="11" ht="15.75" customHeight="1" spans="1:30">
      <c r="A11" s="20"/>
      <c r="B11" s="21"/>
      <c r="C11" s="21"/>
      <c r="D11" s="21"/>
      <c r="E11" s="21"/>
      <c r="F11" s="24"/>
      <c r="G11" s="24"/>
      <c r="H11" s="24"/>
      <c r="I11" s="24"/>
      <c r="J11" s="24"/>
      <c r="K11" s="22"/>
      <c r="L11" s="24"/>
      <c r="M11" s="24"/>
      <c r="N11" s="24"/>
      <c r="O11" s="365"/>
      <c r="P11" s="365"/>
      <c r="Q11" s="365"/>
      <c r="R11" s="365"/>
      <c r="S11" s="365"/>
      <c r="T11" s="365"/>
      <c r="U11" s="365"/>
      <c r="V11" s="365"/>
      <c r="W11" s="365"/>
      <c r="X11" s="365"/>
      <c r="Y11" s="365"/>
      <c r="Z11" s="23">
        <f t="shared" si="0"/>
        <v>0</v>
      </c>
      <c r="AA11" s="23"/>
      <c r="AB11" s="23"/>
      <c r="AC11" s="23" t="str">
        <f t="shared" si="1"/>
        <v/>
      </c>
      <c r="AD11" s="24"/>
    </row>
    <row r="12" ht="15.75" customHeight="1" spans="1:30">
      <c r="A12" s="20"/>
      <c r="B12" s="21"/>
      <c r="C12" s="21"/>
      <c r="D12" s="21"/>
      <c r="E12" s="21"/>
      <c r="F12" s="24"/>
      <c r="G12" s="24"/>
      <c r="H12" s="24"/>
      <c r="I12" s="24"/>
      <c r="J12" s="24"/>
      <c r="K12" s="22"/>
      <c r="L12" s="24"/>
      <c r="M12" s="24"/>
      <c r="N12" s="24"/>
      <c r="O12" s="365"/>
      <c r="P12" s="365"/>
      <c r="Q12" s="365"/>
      <c r="R12" s="365"/>
      <c r="S12" s="365"/>
      <c r="T12" s="365"/>
      <c r="U12" s="365"/>
      <c r="V12" s="365"/>
      <c r="W12" s="365"/>
      <c r="X12" s="365"/>
      <c r="Y12" s="365"/>
      <c r="Z12" s="23">
        <f t="shared" si="0"/>
        <v>0</v>
      </c>
      <c r="AA12" s="23"/>
      <c r="AB12" s="23"/>
      <c r="AC12" s="23" t="str">
        <f t="shared" si="1"/>
        <v/>
      </c>
      <c r="AD12" s="24"/>
    </row>
    <row r="13" ht="15.75" customHeight="1" spans="1:30">
      <c r="A13" s="20"/>
      <c r="B13" s="52"/>
      <c r="C13" s="52"/>
      <c r="D13" s="52"/>
      <c r="E13" s="52"/>
      <c r="F13" s="24"/>
      <c r="G13" s="24"/>
      <c r="H13" s="24"/>
      <c r="I13" s="24"/>
      <c r="J13" s="24"/>
      <c r="K13" s="22"/>
      <c r="L13" s="24"/>
      <c r="M13" s="24"/>
      <c r="N13" s="24"/>
      <c r="O13" s="365"/>
      <c r="P13" s="365"/>
      <c r="Q13" s="365"/>
      <c r="R13" s="365"/>
      <c r="S13" s="365"/>
      <c r="T13" s="365"/>
      <c r="U13" s="365"/>
      <c r="V13" s="365"/>
      <c r="W13" s="365"/>
      <c r="X13" s="365"/>
      <c r="Y13" s="365"/>
      <c r="Z13" s="23">
        <f t="shared" si="0"/>
        <v>0</v>
      </c>
      <c r="AA13" s="23"/>
      <c r="AB13" s="23"/>
      <c r="AC13" s="23" t="str">
        <f t="shared" si="1"/>
        <v/>
      </c>
      <c r="AD13" s="24"/>
    </row>
    <row r="14" ht="15.75" customHeight="1" spans="1:30">
      <c r="A14" s="20"/>
      <c r="B14" s="52"/>
      <c r="C14" s="52"/>
      <c r="D14" s="52"/>
      <c r="E14" s="52"/>
      <c r="F14" s="24"/>
      <c r="G14" s="24"/>
      <c r="H14" s="24"/>
      <c r="I14" s="24"/>
      <c r="J14" s="24"/>
      <c r="K14" s="22"/>
      <c r="L14" s="24"/>
      <c r="M14" s="24"/>
      <c r="N14" s="24"/>
      <c r="O14" s="365"/>
      <c r="P14" s="365"/>
      <c r="Q14" s="365"/>
      <c r="R14" s="365"/>
      <c r="S14" s="365"/>
      <c r="T14" s="365"/>
      <c r="U14" s="365"/>
      <c r="V14" s="365"/>
      <c r="W14" s="365"/>
      <c r="X14" s="365"/>
      <c r="Y14" s="365"/>
      <c r="Z14" s="23">
        <f t="shared" si="0"/>
        <v>0</v>
      </c>
      <c r="AA14" s="23"/>
      <c r="AB14" s="23"/>
      <c r="AC14" s="23" t="str">
        <f t="shared" si="1"/>
        <v/>
      </c>
      <c r="AD14" s="24"/>
    </row>
    <row r="15" ht="15.75" customHeight="1" spans="1:30">
      <c r="A15" s="20"/>
      <c r="B15" s="21"/>
      <c r="C15" s="21"/>
      <c r="D15" s="21"/>
      <c r="E15" s="21"/>
      <c r="F15" s="24"/>
      <c r="G15" s="24"/>
      <c r="H15" s="24"/>
      <c r="I15" s="24"/>
      <c r="J15" s="24"/>
      <c r="K15" s="22"/>
      <c r="L15" s="24"/>
      <c r="M15" s="24"/>
      <c r="N15" s="24"/>
      <c r="O15" s="365"/>
      <c r="P15" s="365"/>
      <c r="Q15" s="365"/>
      <c r="R15" s="365"/>
      <c r="S15" s="365"/>
      <c r="T15" s="365"/>
      <c r="U15" s="365"/>
      <c r="V15" s="365"/>
      <c r="W15" s="365"/>
      <c r="X15" s="365"/>
      <c r="Y15" s="365"/>
      <c r="Z15" s="23">
        <f t="shared" si="0"/>
        <v>0</v>
      </c>
      <c r="AA15" s="23"/>
      <c r="AB15" s="23"/>
      <c r="AC15" s="23" t="str">
        <f t="shared" si="1"/>
        <v/>
      </c>
      <c r="AD15" s="24"/>
    </row>
    <row r="16" ht="15.75" customHeight="1" spans="1:30">
      <c r="A16" s="20"/>
      <c r="B16" s="21"/>
      <c r="C16" s="21"/>
      <c r="D16" s="21"/>
      <c r="E16" s="21"/>
      <c r="F16" s="24"/>
      <c r="G16" s="24"/>
      <c r="H16" s="24"/>
      <c r="I16" s="24"/>
      <c r="J16" s="24"/>
      <c r="K16" s="22"/>
      <c r="L16" s="24"/>
      <c r="M16" s="24"/>
      <c r="N16" s="24"/>
      <c r="O16" s="365"/>
      <c r="P16" s="365"/>
      <c r="Q16" s="365"/>
      <c r="R16" s="365"/>
      <c r="S16" s="365"/>
      <c r="T16" s="365"/>
      <c r="U16" s="365"/>
      <c r="V16" s="365"/>
      <c r="W16" s="365"/>
      <c r="X16" s="365"/>
      <c r="Y16" s="365"/>
      <c r="Z16" s="23">
        <f t="shared" si="0"/>
        <v>0</v>
      </c>
      <c r="AA16" s="23"/>
      <c r="AB16" s="23"/>
      <c r="AC16" s="23" t="str">
        <f t="shared" si="1"/>
        <v/>
      </c>
      <c r="AD16" s="24"/>
    </row>
    <row r="17" ht="15.75" customHeight="1" spans="1:30">
      <c r="A17" s="20"/>
      <c r="B17" s="21"/>
      <c r="C17" s="21"/>
      <c r="D17" s="21"/>
      <c r="E17" s="21"/>
      <c r="F17" s="24"/>
      <c r="G17" s="24"/>
      <c r="H17" s="24"/>
      <c r="I17" s="24"/>
      <c r="J17" s="24"/>
      <c r="K17" s="22"/>
      <c r="L17" s="24"/>
      <c r="M17" s="24"/>
      <c r="N17" s="24"/>
      <c r="O17" s="365"/>
      <c r="P17" s="365"/>
      <c r="Q17" s="365"/>
      <c r="R17" s="365"/>
      <c r="S17" s="365"/>
      <c r="T17" s="365"/>
      <c r="U17" s="365"/>
      <c r="V17" s="365"/>
      <c r="W17" s="365"/>
      <c r="X17" s="365"/>
      <c r="Y17" s="365"/>
      <c r="Z17" s="23">
        <f t="shared" si="0"/>
        <v>0</v>
      </c>
      <c r="AA17" s="23"/>
      <c r="AB17" s="23"/>
      <c r="AC17" s="23" t="str">
        <f t="shared" si="1"/>
        <v/>
      </c>
      <c r="AD17" s="24"/>
    </row>
    <row r="18" ht="15.75" customHeight="1" spans="1:30">
      <c r="A18" s="20"/>
      <c r="B18" s="21"/>
      <c r="C18" s="21"/>
      <c r="D18" s="21"/>
      <c r="E18" s="21"/>
      <c r="F18" s="24"/>
      <c r="G18" s="24"/>
      <c r="H18" s="24"/>
      <c r="I18" s="24"/>
      <c r="J18" s="24"/>
      <c r="K18" s="22"/>
      <c r="L18" s="24"/>
      <c r="M18" s="24"/>
      <c r="N18" s="24"/>
      <c r="O18" s="365"/>
      <c r="P18" s="365"/>
      <c r="Q18" s="365"/>
      <c r="R18" s="365"/>
      <c r="S18" s="365"/>
      <c r="T18" s="365"/>
      <c r="U18" s="365"/>
      <c r="V18" s="365"/>
      <c r="W18" s="365"/>
      <c r="X18" s="365"/>
      <c r="Y18" s="365"/>
      <c r="Z18" s="23">
        <f t="shared" si="0"/>
        <v>0</v>
      </c>
      <c r="AA18" s="23"/>
      <c r="AB18" s="23"/>
      <c r="AC18" s="23" t="str">
        <f t="shared" si="1"/>
        <v/>
      </c>
      <c r="AD18" s="24"/>
    </row>
    <row r="19" ht="15.75" customHeight="1" spans="1:30">
      <c r="A19" s="20"/>
      <c r="B19" s="21"/>
      <c r="C19" s="21"/>
      <c r="D19" s="21"/>
      <c r="E19" s="21"/>
      <c r="F19" s="24"/>
      <c r="G19" s="24"/>
      <c r="H19" s="24"/>
      <c r="I19" s="24"/>
      <c r="J19" s="24"/>
      <c r="K19" s="22"/>
      <c r="L19" s="24"/>
      <c r="M19" s="24"/>
      <c r="N19" s="24"/>
      <c r="O19" s="365"/>
      <c r="P19" s="365"/>
      <c r="Q19" s="365"/>
      <c r="R19" s="365"/>
      <c r="S19" s="365"/>
      <c r="T19" s="365"/>
      <c r="U19" s="365"/>
      <c r="V19" s="365"/>
      <c r="W19" s="365"/>
      <c r="X19" s="365"/>
      <c r="Y19" s="365"/>
      <c r="Z19" s="23">
        <f t="shared" si="0"/>
        <v>0</v>
      </c>
      <c r="AA19" s="23"/>
      <c r="AB19" s="23"/>
      <c r="AC19" s="23" t="str">
        <f t="shared" si="1"/>
        <v/>
      </c>
      <c r="AD19" s="24"/>
    </row>
    <row r="20" ht="15.75" customHeight="1" spans="1:30">
      <c r="A20" s="20"/>
      <c r="B20" s="21"/>
      <c r="C20" s="21"/>
      <c r="D20" s="21"/>
      <c r="E20" s="21"/>
      <c r="F20" s="24"/>
      <c r="G20" s="24"/>
      <c r="H20" s="24"/>
      <c r="I20" s="24"/>
      <c r="J20" s="24"/>
      <c r="K20" s="22"/>
      <c r="L20" s="24"/>
      <c r="M20" s="24"/>
      <c r="N20" s="24"/>
      <c r="O20" s="365"/>
      <c r="P20" s="365"/>
      <c r="Q20" s="365"/>
      <c r="R20" s="365"/>
      <c r="S20" s="365"/>
      <c r="T20" s="365"/>
      <c r="U20" s="365"/>
      <c r="V20" s="365"/>
      <c r="W20" s="365"/>
      <c r="X20" s="365"/>
      <c r="Y20" s="365"/>
      <c r="Z20" s="23">
        <f t="shared" si="0"/>
        <v>0</v>
      </c>
      <c r="AA20" s="23"/>
      <c r="AB20" s="23"/>
      <c r="AC20" s="23" t="str">
        <f t="shared" si="1"/>
        <v/>
      </c>
      <c r="AD20" s="24"/>
    </row>
    <row r="21" ht="15.75" customHeight="1" spans="1:30">
      <c r="A21" s="20"/>
      <c r="B21" s="52"/>
      <c r="C21" s="52"/>
      <c r="D21" s="52"/>
      <c r="E21" s="52"/>
      <c r="F21" s="24"/>
      <c r="G21" s="24"/>
      <c r="H21" s="24"/>
      <c r="I21" s="24"/>
      <c r="J21" s="24"/>
      <c r="K21" s="22"/>
      <c r="L21" s="24"/>
      <c r="M21" s="24"/>
      <c r="N21" s="24"/>
      <c r="O21" s="365"/>
      <c r="P21" s="365"/>
      <c r="Q21" s="365"/>
      <c r="R21" s="365"/>
      <c r="S21" s="365"/>
      <c r="T21" s="365"/>
      <c r="U21" s="365"/>
      <c r="V21" s="365"/>
      <c r="W21" s="365"/>
      <c r="X21" s="365"/>
      <c r="Y21" s="365"/>
      <c r="Z21" s="23">
        <f t="shared" si="0"/>
        <v>0</v>
      </c>
      <c r="AA21" s="23"/>
      <c r="AB21" s="23"/>
      <c r="AC21" s="23" t="str">
        <f t="shared" si="1"/>
        <v/>
      </c>
      <c r="AD21" s="24"/>
    </row>
    <row r="22" ht="15.75" customHeight="1" spans="1:30">
      <c r="A22" s="20"/>
      <c r="B22" s="52"/>
      <c r="C22" s="52"/>
      <c r="D22" s="52"/>
      <c r="E22" s="52"/>
      <c r="F22" s="24"/>
      <c r="G22" s="24"/>
      <c r="H22" s="24"/>
      <c r="I22" s="24"/>
      <c r="J22" s="24"/>
      <c r="K22" s="22"/>
      <c r="L22" s="24"/>
      <c r="M22" s="24"/>
      <c r="N22" s="24"/>
      <c r="O22" s="365"/>
      <c r="P22" s="365"/>
      <c r="Q22" s="365"/>
      <c r="R22" s="365"/>
      <c r="S22" s="365"/>
      <c r="T22" s="365"/>
      <c r="U22" s="365"/>
      <c r="V22" s="365"/>
      <c r="W22" s="365"/>
      <c r="X22" s="365"/>
      <c r="Y22" s="365"/>
      <c r="Z22" s="23">
        <f t="shared" si="0"/>
        <v>0</v>
      </c>
      <c r="AA22" s="23"/>
      <c r="AB22" s="23"/>
      <c r="AC22" s="23" t="str">
        <f t="shared" si="1"/>
        <v/>
      </c>
      <c r="AD22" s="24"/>
    </row>
    <row r="23" ht="15.75" customHeight="1" spans="1:30">
      <c r="A23" s="20"/>
      <c r="B23" s="21"/>
      <c r="C23" s="21"/>
      <c r="D23" s="21"/>
      <c r="E23" s="21"/>
      <c r="F23" s="24"/>
      <c r="G23" s="24"/>
      <c r="H23" s="24"/>
      <c r="I23" s="24"/>
      <c r="J23" s="24"/>
      <c r="K23" s="22"/>
      <c r="L23" s="24"/>
      <c r="M23" s="24"/>
      <c r="N23" s="24"/>
      <c r="O23" s="365"/>
      <c r="P23" s="365"/>
      <c r="Q23" s="365"/>
      <c r="R23" s="365"/>
      <c r="S23" s="365"/>
      <c r="T23" s="365"/>
      <c r="U23" s="365"/>
      <c r="V23" s="365"/>
      <c r="W23" s="365"/>
      <c r="X23" s="365"/>
      <c r="Y23" s="365"/>
      <c r="Z23" s="23">
        <f t="shared" si="0"/>
        <v>0</v>
      </c>
      <c r="AA23" s="23"/>
      <c r="AB23" s="23"/>
      <c r="AC23" s="23" t="str">
        <f t="shared" si="1"/>
        <v/>
      </c>
      <c r="AD23" s="24"/>
    </row>
    <row r="24" ht="15.75" customHeight="1" spans="1:30">
      <c r="A24" s="20"/>
      <c r="B24" s="21"/>
      <c r="C24" s="53"/>
      <c r="D24" s="53"/>
      <c r="E24" s="53"/>
      <c r="F24" s="24"/>
      <c r="G24" s="24"/>
      <c r="H24" s="24"/>
      <c r="I24" s="24"/>
      <c r="J24" s="24"/>
      <c r="K24" s="22"/>
      <c r="L24" s="24"/>
      <c r="M24" s="24"/>
      <c r="N24" s="24"/>
      <c r="O24" s="111"/>
      <c r="P24" s="111"/>
      <c r="Q24" s="111"/>
      <c r="R24" s="111"/>
      <c r="S24" s="111"/>
      <c r="T24" s="111"/>
      <c r="U24" s="111"/>
      <c r="V24" s="111"/>
      <c r="W24" s="111"/>
      <c r="X24" s="111"/>
      <c r="Y24" s="111"/>
      <c r="Z24" s="23">
        <f t="shared" si="0"/>
        <v>0</v>
      </c>
      <c r="AA24" s="23"/>
      <c r="AB24" s="23"/>
      <c r="AC24" s="23" t="str">
        <f t="shared" si="1"/>
        <v/>
      </c>
      <c r="AD24" s="24"/>
    </row>
    <row r="25" ht="15.75" customHeight="1" spans="1:30">
      <c r="A25" s="25" t="s">
        <v>282</v>
      </c>
      <c r="B25" s="40"/>
      <c r="C25" s="40"/>
      <c r="D25" s="40"/>
      <c r="E25" s="40"/>
      <c r="F25" s="24"/>
      <c r="G25" s="24"/>
      <c r="H25" s="24"/>
      <c r="I25" s="24"/>
      <c r="J25" s="24"/>
      <c r="K25" s="24"/>
      <c r="L25" s="24"/>
      <c r="M25" s="24"/>
      <c r="N25" s="24"/>
      <c r="O25" s="23"/>
      <c r="P25" s="23"/>
      <c r="Q25" s="23"/>
      <c r="R25" s="23"/>
      <c r="S25" s="23"/>
      <c r="T25" s="23"/>
      <c r="U25" s="23"/>
      <c r="V25" s="23"/>
      <c r="W25" s="23"/>
      <c r="X25" s="23"/>
      <c r="Y25" s="23"/>
      <c r="Z25" s="23">
        <f ca="1">SUM(Z6:上一行)</f>
        <v>0</v>
      </c>
      <c r="AA25" s="23">
        <f ca="1">SUM(AA6:上一行)</f>
        <v>0</v>
      </c>
      <c r="AB25" s="23">
        <f ca="1">SUM(AB6:上一行)</f>
        <v>0</v>
      </c>
      <c r="AC25" s="23" t="str">
        <f ca="1" t="shared" si="1"/>
        <v/>
      </c>
      <c r="AD25" s="24"/>
    </row>
    <row r="26" ht="15.75" customHeight="1" spans="1:30">
      <c r="A26" s="25" t="s">
        <v>343</v>
      </c>
      <c r="B26" s="40"/>
      <c r="C26" s="40"/>
      <c r="D26" s="40"/>
      <c r="E26" s="40"/>
      <c r="F26" s="24"/>
      <c r="G26" s="24"/>
      <c r="H26" s="24"/>
      <c r="I26" s="24"/>
      <c r="J26" s="24"/>
      <c r="K26" s="24"/>
      <c r="L26" s="24"/>
      <c r="M26" s="24"/>
      <c r="N26" s="24"/>
      <c r="O26" s="23"/>
      <c r="P26" s="23"/>
      <c r="Q26" s="23"/>
      <c r="R26" s="23"/>
      <c r="S26" s="23"/>
      <c r="T26" s="23"/>
      <c r="U26" s="23"/>
      <c r="V26" s="23"/>
      <c r="W26" s="23"/>
      <c r="X26" s="23"/>
      <c r="Y26" s="23"/>
      <c r="Z26" s="23"/>
      <c r="AA26" s="23"/>
      <c r="AB26" s="23"/>
      <c r="AC26" s="23" t="str">
        <f t="shared" si="1"/>
        <v/>
      </c>
      <c r="AD26" s="24"/>
    </row>
    <row r="27" ht="15.75" customHeight="1" spans="1:30">
      <c r="A27" s="25" t="s">
        <v>302</v>
      </c>
      <c r="B27" s="40"/>
      <c r="C27" s="40"/>
      <c r="D27" s="40"/>
      <c r="E27" s="40"/>
      <c r="F27" s="24"/>
      <c r="G27" s="24"/>
      <c r="H27" s="24"/>
      <c r="I27" s="24"/>
      <c r="J27" s="24"/>
      <c r="K27" s="24"/>
      <c r="L27" s="24"/>
      <c r="M27" s="24"/>
      <c r="N27" s="24"/>
      <c r="O27" s="23"/>
      <c r="P27" s="23"/>
      <c r="Q27" s="23"/>
      <c r="R27" s="23"/>
      <c r="S27" s="23"/>
      <c r="T27" s="23"/>
      <c r="U27" s="23"/>
      <c r="V27" s="23"/>
      <c r="W27" s="23"/>
      <c r="X27" s="23"/>
      <c r="Y27" s="23"/>
      <c r="Z27" s="23">
        <f ca="1">Z25-Z26</f>
        <v>0</v>
      </c>
      <c r="AA27" s="23">
        <f ca="1">AA25-AA26</f>
        <v>0</v>
      </c>
      <c r="AB27" s="23">
        <f ca="1">AB25-AB26</f>
        <v>0</v>
      </c>
      <c r="AC27" s="23" t="str">
        <f ca="1" t="shared" si="1"/>
        <v/>
      </c>
      <c r="AD27" s="24"/>
    </row>
    <row r="28" ht="15.75" customHeight="1" spans="1:29">
      <c r="A28" s="27" t="e">
        <f>#REF!&amp;#REF!</f>
        <v>#REF!</v>
      </c>
      <c r="O28" s="16"/>
      <c r="P28" s="16"/>
      <c r="Q28" s="16"/>
      <c r="R28" s="16"/>
      <c r="S28" s="16"/>
      <c r="T28" s="16"/>
      <c r="U28" s="16"/>
      <c r="V28" s="16"/>
      <c r="W28" s="16"/>
      <c r="X28" s="16"/>
      <c r="Y28" s="16"/>
      <c r="AA28" s="16" t="e">
        <f>"评估人员："&amp;#REF!</f>
        <v>#REF!</v>
      </c>
      <c r="AB28" s="11"/>
      <c r="AC28" s="11"/>
    </row>
    <row r="29" ht="15.75" customHeight="1" spans="1:29">
      <c r="A29" s="11" t="e">
        <f>CONCATENATE(#REF!,#REF!,#REF!,#REF!,#REF!,#REF!,#REF!)</f>
        <v>#REF!</v>
      </c>
      <c r="O29" s="376"/>
      <c r="P29" s="376"/>
      <c r="Q29" s="376"/>
      <c r="R29" s="376"/>
      <c r="S29" s="376"/>
      <c r="T29" s="376"/>
      <c r="U29" s="376"/>
      <c r="V29" s="376"/>
      <c r="W29" s="376"/>
      <c r="X29" s="376"/>
      <c r="Y29" s="376"/>
      <c r="Z29" s="11"/>
      <c r="AA29" s="11"/>
      <c r="AB29" s="11"/>
      <c r="AC29" s="11"/>
    </row>
  </sheetData>
  <mergeCells count="32">
    <mergeCell ref="A1:AD1"/>
    <mergeCell ref="A2:AD2"/>
    <mergeCell ref="C4:F4"/>
    <mergeCell ref="A25:B25"/>
    <mergeCell ref="A26:B26"/>
    <mergeCell ref="A27:B27"/>
    <mergeCell ref="A4:A5"/>
    <mergeCell ref="B4:B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allowBlank="1" showInputMessage="1" showErrorMessage="1" prompt="①规划建筑面积：对应类别开发产品的规划建筑面积；②预售面积：未完工已经预售的面积；⑥待售面积：未完工未销售部分的面积；③预计完工日期：请按照预计的工期填写；④付款百分比：请填列截至填表日，按照该项目已经支付成本占项目总造价的比例填写；⑤预计预售日期：是指尚未预售的在建开发产品，预计开始预售的时间； ⑥预计预售均价：是指尚未预售的在建开发产品，预计预售的均价。" sqref="A1:AD1"/>
  </dataValidations>
  <printOptions horizontalCentered="1"/>
  <pageMargins left="0.35" right="0.35" top="0.79" bottom="0.79" header="0.94" footer="0.51"/>
  <pageSetup paperSize="9" scale="72" fitToHeight="0" orientation="landscape" blackAndWhite="1" horizontalDpi="600" verticalDpi="600"/>
  <headerFooter alignWithMargins="0">
    <oddHeader>&amp;R&amp;"宋体,常规"表3-9-7
共&amp;N页，第&amp;P页</oddHead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1" sqref="A1:R1"/>
    </sheetView>
  </sheetViews>
  <sheetFormatPr defaultColWidth="8.6" defaultRowHeight="15.75" customHeight="1"/>
  <cols>
    <col min="1" max="1" width="5.7" style="11" customWidth="1"/>
    <col min="2" max="2" width="14.7" style="11" customWidth="1"/>
    <col min="3" max="3" width="11.2" style="11" customWidth="1"/>
    <col min="4" max="4" width="5.1" style="11" customWidth="1"/>
    <col min="5" max="5" width="11.1" style="359" hidden="1" customWidth="1" outlineLevel="1"/>
    <col min="6" max="6" width="11.2" style="359" hidden="1" customWidth="1" outlineLevel="1"/>
    <col min="7" max="7" width="12.7" style="359" hidden="1" customWidth="1" outlineLevel="1"/>
    <col min="8" max="8" width="11.1" style="359" customWidth="1" collapsed="1"/>
    <col min="9" max="9" width="11.2" style="359" customWidth="1"/>
    <col min="10" max="10" width="12.7" style="359" customWidth="1"/>
    <col min="11" max="11" width="11.2" style="11" customWidth="1"/>
    <col min="12" max="12" width="11.2" style="359" customWidth="1"/>
    <col min="13" max="13" width="12.5" style="359" customWidth="1"/>
    <col min="14" max="14" width="7" style="359" customWidth="1"/>
    <col min="15" max="15" width="8.1" style="11" customWidth="1"/>
    <col min="16" max="32" width="9" style="11"/>
    <col min="33" max="16384" width="8.6" style="11"/>
  </cols>
  <sheetData>
    <row r="1" s="9" customFormat="1" ht="30" customHeight="1" spans="1:15">
      <c r="A1" s="12" t="s">
        <v>384</v>
      </c>
      <c r="B1" s="28"/>
      <c r="C1" s="28"/>
      <c r="D1" s="28"/>
      <c r="E1" s="28"/>
      <c r="F1" s="28"/>
      <c r="G1" s="28"/>
      <c r="H1" s="28"/>
      <c r="I1" s="28"/>
      <c r="J1" s="28"/>
      <c r="K1" s="28"/>
      <c r="L1" s="28"/>
      <c r="M1" s="28"/>
      <c r="N1" s="28"/>
      <c r="O1" s="28"/>
    </row>
    <row r="2" ht="14.25" customHeight="1" spans="1:15">
      <c r="A2" s="14" t="e">
        <f>CONCATENATE(#REF!,#REF!,#REF!,#REF!,#REF!,#REF!,#REF!)</f>
        <v>#REF!</v>
      </c>
      <c r="B2" s="14"/>
      <c r="C2" s="14"/>
      <c r="D2" s="14"/>
      <c r="E2" s="15"/>
      <c r="F2" s="15"/>
      <c r="G2" s="15"/>
      <c r="H2" s="15"/>
      <c r="I2" s="15"/>
      <c r="J2" s="15"/>
      <c r="K2" s="15"/>
      <c r="L2" s="15"/>
      <c r="M2" s="15"/>
      <c r="N2" s="15"/>
      <c r="O2" s="15"/>
    </row>
    <row r="3" customHeight="1" spans="1:15">
      <c r="A3" s="16" t="e">
        <f>#REF!&amp;#REF!</f>
        <v>#REF!</v>
      </c>
      <c r="O3" s="17" t="s">
        <v>168</v>
      </c>
    </row>
    <row r="4" s="10" customFormat="1" customHeight="1" spans="1:15">
      <c r="A4" s="18" t="s">
        <v>169</v>
      </c>
      <c r="B4" s="18" t="s">
        <v>385</v>
      </c>
      <c r="C4" s="18" t="s">
        <v>386</v>
      </c>
      <c r="D4" s="63" t="s">
        <v>338</v>
      </c>
      <c r="E4" s="360" t="s">
        <v>141</v>
      </c>
      <c r="F4" s="361"/>
      <c r="G4" s="362"/>
      <c r="H4" s="363" t="s">
        <v>142</v>
      </c>
      <c r="I4" s="366"/>
      <c r="J4" s="367"/>
      <c r="K4" s="368" t="s">
        <v>143</v>
      </c>
      <c r="L4" s="369"/>
      <c r="M4" s="370"/>
      <c r="N4" s="371" t="s">
        <v>171</v>
      </c>
      <c r="O4" s="18" t="s">
        <v>240</v>
      </c>
    </row>
    <row r="5" s="10" customFormat="1" customHeight="1" spans="1:15">
      <c r="A5" s="20"/>
      <c r="B5" s="20"/>
      <c r="C5" s="20"/>
      <c r="D5" s="147"/>
      <c r="E5" s="19" t="s">
        <v>339</v>
      </c>
      <c r="F5" s="19" t="s">
        <v>340</v>
      </c>
      <c r="G5" s="19" t="s">
        <v>341</v>
      </c>
      <c r="H5" s="18" t="s">
        <v>339</v>
      </c>
      <c r="I5" s="18" t="s">
        <v>340</v>
      </c>
      <c r="J5" s="18" t="s">
        <v>341</v>
      </c>
      <c r="K5" s="92" t="s">
        <v>342</v>
      </c>
      <c r="L5" s="371" t="s">
        <v>340</v>
      </c>
      <c r="M5" s="371" t="s">
        <v>341</v>
      </c>
      <c r="N5" s="372"/>
      <c r="O5" s="20"/>
    </row>
    <row r="6" customHeight="1" spans="1:15">
      <c r="A6" s="46"/>
      <c r="B6" s="80"/>
      <c r="C6" s="20"/>
      <c r="D6" s="364"/>
      <c r="E6" s="111"/>
      <c r="F6" s="111" t="str">
        <f>IF(E6=0,"",G6/E6)</f>
        <v/>
      </c>
      <c r="G6" s="23"/>
      <c r="H6" s="111"/>
      <c r="I6" s="111" t="str">
        <f>IF(H6=0,"",J6/H6)</f>
        <v/>
      </c>
      <c r="J6" s="23"/>
      <c r="K6" s="43"/>
      <c r="L6" s="23"/>
      <c r="M6" s="23"/>
      <c r="N6" s="23" t="str">
        <f>IF(J6=0,"",(M6-J6)/J6*100)</f>
        <v/>
      </c>
      <c r="O6" s="24"/>
    </row>
    <row r="7" customHeight="1" spans="1:15">
      <c r="A7" s="20"/>
      <c r="B7" s="52"/>
      <c r="C7" s="20"/>
      <c r="D7" s="24"/>
      <c r="E7" s="365"/>
      <c r="F7" s="111" t="str">
        <f t="shared" ref="F7:F24" si="0">IF(E7=0,"",G7/E7)</f>
        <v/>
      </c>
      <c r="G7" s="23"/>
      <c r="H7" s="365"/>
      <c r="I7" s="111" t="str">
        <f t="shared" ref="I7:I24" si="1">IF(H7=0,"",J7/H7)</f>
        <v/>
      </c>
      <c r="J7" s="23"/>
      <c r="K7" s="43"/>
      <c r="L7" s="23"/>
      <c r="M7" s="23"/>
      <c r="N7" s="23" t="str">
        <f t="shared" ref="N7:N27" si="2">IF(J7=0,"",(M7-J7)/J7*100)</f>
        <v/>
      </c>
      <c r="O7" s="24"/>
    </row>
    <row r="8" customHeight="1" spans="1:15">
      <c r="A8" s="20"/>
      <c r="B8" s="21"/>
      <c r="C8" s="20"/>
      <c r="D8" s="24"/>
      <c r="E8" s="365"/>
      <c r="F8" s="111" t="str">
        <f t="shared" si="0"/>
        <v/>
      </c>
      <c r="G8" s="23"/>
      <c r="H8" s="365"/>
      <c r="I8" s="111" t="str">
        <f t="shared" si="1"/>
        <v/>
      </c>
      <c r="J8" s="23"/>
      <c r="K8" s="43"/>
      <c r="L8" s="23"/>
      <c r="M8" s="23"/>
      <c r="N8" s="23" t="str">
        <f t="shared" si="2"/>
        <v/>
      </c>
      <c r="O8" s="24"/>
    </row>
    <row r="9" customHeight="1" spans="1:15">
      <c r="A9" s="20"/>
      <c r="B9" s="21"/>
      <c r="C9" s="20"/>
      <c r="D9" s="24"/>
      <c r="E9" s="365"/>
      <c r="F9" s="111" t="str">
        <f t="shared" si="0"/>
        <v/>
      </c>
      <c r="G9" s="23"/>
      <c r="H9" s="365"/>
      <c r="I9" s="111" t="str">
        <f t="shared" si="1"/>
        <v/>
      </c>
      <c r="J9" s="23"/>
      <c r="K9" s="43"/>
      <c r="L9" s="23"/>
      <c r="M9" s="23"/>
      <c r="N9" s="23" t="str">
        <f t="shared" si="2"/>
        <v/>
      </c>
      <c r="O9" s="24"/>
    </row>
    <row r="10" customHeight="1" spans="1:15">
      <c r="A10" s="20"/>
      <c r="B10" s="21"/>
      <c r="C10" s="20"/>
      <c r="D10" s="24"/>
      <c r="E10" s="365"/>
      <c r="F10" s="111" t="str">
        <f t="shared" si="0"/>
        <v/>
      </c>
      <c r="G10" s="23"/>
      <c r="H10" s="365"/>
      <c r="I10" s="111" t="str">
        <f t="shared" si="1"/>
        <v/>
      </c>
      <c r="J10" s="23"/>
      <c r="K10" s="43"/>
      <c r="L10" s="23"/>
      <c r="M10" s="23"/>
      <c r="N10" s="23" t="str">
        <f t="shared" si="2"/>
        <v/>
      </c>
      <c r="O10" s="24"/>
    </row>
    <row r="11" customHeight="1" spans="1:15">
      <c r="A11" s="20"/>
      <c r="B11" s="21"/>
      <c r="C11" s="20"/>
      <c r="D11" s="24"/>
      <c r="E11" s="365"/>
      <c r="F11" s="111" t="str">
        <f t="shared" si="0"/>
        <v/>
      </c>
      <c r="G11" s="23"/>
      <c r="H11" s="365"/>
      <c r="I11" s="111" t="str">
        <f t="shared" si="1"/>
        <v/>
      </c>
      <c r="J11" s="23"/>
      <c r="K11" s="43"/>
      <c r="L11" s="23"/>
      <c r="M11" s="23"/>
      <c r="N11" s="23" t="str">
        <f t="shared" si="2"/>
        <v/>
      </c>
      <c r="O11" s="24"/>
    </row>
    <row r="12" customHeight="1" spans="1:15">
      <c r="A12" s="20"/>
      <c r="B12" s="21"/>
      <c r="C12" s="20"/>
      <c r="D12" s="24"/>
      <c r="E12" s="365"/>
      <c r="F12" s="111" t="str">
        <f t="shared" si="0"/>
        <v/>
      </c>
      <c r="G12" s="23"/>
      <c r="H12" s="365"/>
      <c r="I12" s="111" t="str">
        <f t="shared" si="1"/>
        <v/>
      </c>
      <c r="J12" s="23"/>
      <c r="K12" s="43"/>
      <c r="L12" s="23"/>
      <c r="M12" s="23"/>
      <c r="N12" s="23" t="str">
        <f t="shared" si="2"/>
        <v/>
      </c>
      <c r="O12" s="24"/>
    </row>
    <row r="13" customHeight="1" spans="1:15">
      <c r="A13" s="20"/>
      <c r="B13" s="52"/>
      <c r="C13" s="20"/>
      <c r="D13" s="24"/>
      <c r="E13" s="365"/>
      <c r="F13" s="111" t="str">
        <f t="shared" si="0"/>
        <v/>
      </c>
      <c r="G13" s="23"/>
      <c r="H13" s="365"/>
      <c r="I13" s="111" t="str">
        <f t="shared" si="1"/>
        <v/>
      </c>
      <c r="J13" s="23"/>
      <c r="K13" s="43"/>
      <c r="L13" s="23"/>
      <c r="M13" s="23"/>
      <c r="N13" s="23" t="str">
        <f t="shared" si="2"/>
        <v/>
      </c>
      <c r="O13" s="24"/>
    </row>
    <row r="14" customHeight="1" spans="1:15">
      <c r="A14" s="20"/>
      <c r="B14" s="52"/>
      <c r="C14" s="20"/>
      <c r="D14" s="24"/>
      <c r="E14" s="365"/>
      <c r="F14" s="111" t="str">
        <f t="shared" si="0"/>
        <v/>
      </c>
      <c r="G14" s="23"/>
      <c r="H14" s="365"/>
      <c r="I14" s="111" t="str">
        <f t="shared" si="1"/>
        <v/>
      </c>
      <c r="J14" s="23"/>
      <c r="K14" s="43"/>
      <c r="L14" s="23"/>
      <c r="M14" s="23"/>
      <c r="N14" s="23" t="str">
        <f t="shared" si="2"/>
        <v/>
      </c>
      <c r="O14" s="24"/>
    </row>
    <row r="15" customHeight="1" spans="1:15">
      <c r="A15" s="20"/>
      <c r="B15" s="21"/>
      <c r="C15" s="20"/>
      <c r="D15" s="24"/>
      <c r="E15" s="365"/>
      <c r="F15" s="111" t="str">
        <f t="shared" si="0"/>
        <v/>
      </c>
      <c r="G15" s="23"/>
      <c r="H15" s="365"/>
      <c r="I15" s="111" t="str">
        <f t="shared" si="1"/>
        <v/>
      </c>
      <c r="J15" s="23"/>
      <c r="K15" s="43"/>
      <c r="L15" s="23"/>
      <c r="M15" s="23"/>
      <c r="N15" s="23" t="str">
        <f t="shared" si="2"/>
        <v/>
      </c>
      <c r="O15" s="24"/>
    </row>
    <row r="16" customHeight="1" spans="1:15">
      <c r="A16" s="20"/>
      <c r="B16" s="21"/>
      <c r="C16" s="20"/>
      <c r="D16" s="24"/>
      <c r="E16" s="365"/>
      <c r="F16" s="111" t="str">
        <f t="shared" si="0"/>
        <v/>
      </c>
      <c r="G16" s="23"/>
      <c r="H16" s="365"/>
      <c r="I16" s="111" t="str">
        <f t="shared" si="1"/>
        <v/>
      </c>
      <c r="J16" s="23"/>
      <c r="K16" s="43"/>
      <c r="L16" s="23"/>
      <c r="M16" s="23"/>
      <c r="N16" s="23" t="str">
        <f t="shared" si="2"/>
        <v/>
      </c>
      <c r="O16" s="24"/>
    </row>
    <row r="17" customHeight="1" spans="1:15">
      <c r="A17" s="20"/>
      <c r="B17" s="21"/>
      <c r="C17" s="20"/>
      <c r="D17" s="24"/>
      <c r="E17" s="365"/>
      <c r="F17" s="111" t="str">
        <f t="shared" si="0"/>
        <v/>
      </c>
      <c r="G17" s="23"/>
      <c r="H17" s="365"/>
      <c r="I17" s="111" t="str">
        <f t="shared" si="1"/>
        <v/>
      </c>
      <c r="J17" s="23"/>
      <c r="K17" s="43"/>
      <c r="L17" s="23"/>
      <c r="M17" s="23"/>
      <c r="N17" s="23" t="str">
        <f t="shared" si="2"/>
        <v/>
      </c>
      <c r="O17" s="24"/>
    </row>
    <row r="18" customHeight="1" spans="1:15">
      <c r="A18" s="20"/>
      <c r="B18" s="21"/>
      <c r="C18" s="20"/>
      <c r="D18" s="24"/>
      <c r="E18" s="365"/>
      <c r="F18" s="111" t="str">
        <f t="shared" si="0"/>
        <v/>
      </c>
      <c r="G18" s="23"/>
      <c r="H18" s="365"/>
      <c r="I18" s="111" t="str">
        <f t="shared" si="1"/>
        <v/>
      </c>
      <c r="J18" s="23"/>
      <c r="K18" s="43"/>
      <c r="L18" s="23"/>
      <c r="M18" s="23"/>
      <c r="N18" s="23" t="str">
        <f t="shared" si="2"/>
        <v/>
      </c>
      <c r="O18" s="24"/>
    </row>
    <row r="19" customHeight="1" spans="1:15">
      <c r="A19" s="20"/>
      <c r="B19" s="21"/>
      <c r="C19" s="20"/>
      <c r="D19" s="24"/>
      <c r="E19" s="365"/>
      <c r="F19" s="111" t="str">
        <f t="shared" si="0"/>
        <v/>
      </c>
      <c r="G19" s="23"/>
      <c r="H19" s="365"/>
      <c r="I19" s="111" t="str">
        <f t="shared" si="1"/>
        <v/>
      </c>
      <c r="J19" s="23"/>
      <c r="K19" s="43"/>
      <c r="L19" s="23"/>
      <c r="M19" s="23"/>
      <c r="N19" s="23" t="str">
        <f t="shared" si="2"/>
        <v/>
      </c>
      <c r="O19" s="24"/>
    </row>
    <row r="20" customHeight="1" spans="1:15">
      <c r="A20" s="20"/>
      <c r="B20" s="21"/>
      <c r="C20" s="20"/>
      <c r="D20" s="24"/>
      <c r="E20" s="365"/>
      <c r="F20" s="111" t="str">
        <f t="shared" si="0"/>
        <v/>
      </c>
      <c r="G20" s="23"/>
      <c r="H20" s="365"/>
      <c r="I20" s="111" t="str">
        <f t="shared" si="1"/>
        <v/>
      </c>
      <c r="J20" s="23"/>
      <c r="K20" s="43"/>
      <c r="L20" s="23"/>
      <c r="M20" s="23"/>
      <c r="N20" s="23" t="str">
        <f t="shared" si="2"/>
        <v/>
      </c>
      <c r="O20" s="24"/>
    </row>
    <row r="21" customHeight="1" spans="1:15">
      <c r="A21" s="20"/>
      <c r="B21" s="52"/>
      <c r="C21" s="20"/>
      <c r="D21" s="24"/>
      <c r="E21" s="365"/>
      <c r="F21" s="111" t="str">
        <f t="shared" si="0"/>
        <v/>
      </c>
      <c r="G21" s="23"/>
      <c r="H21" s="365"/>
      <c r="I21" s="111" t="str">
        <f t="shared" si="1"/>
        <v/>
      </c>
      <c r="J21" s="23"/>
      <c r="K21" s="43"/>
      <c r="L21" s="23"/>
      <c r="M21" s="23"/>
      <c r="N21" s="23" t="str">
        <f t="shared" si="2"/>
        <v/>
      </c>
      <c r="O21" s="24"/>
    </row>
    <row r="22" customHeight="1" spans="1:15">
      <c r="A22" s="20"/>
      <c r="B22" s="52"/>
      <c r="C22" s="20"/>
      <c r="D22" s="24"/>
      <c r="E22" s="365"/>
      <c r="F22" s="111" t="str">
        <f t="shared" si="0"/>
        <v/>
      </c>
      <c r="G22" s="23"/>
      <c r="H22" s="365"/>
      <c r="I22" s="111" t="str">
        <f t="shared" si="1"/>
        <v/>
      </c>
      <c r="J22" s="23"/>
      <c r="K22" s="43"/>
      <c r="L22" s="23"/>
      <c r="M22" s="23"/>
      <c r="N22" s="23" t="str">
        <f t="shared" si="2"/>
        <v/>
      </c>
      <c r="O22" s="24"/>
    </row>
    <row r="23" customHeight="1" spans="1:15">
      <c r="A23" s="20"/>
      <c r="B23" s="21"/>
      <c r="C23" s="20"/>
      <c r="D23" s="24"/>
      <c r="E23" s="365"/>
      <c r="F23" s="111" t="str">
        <f t="shared" si="0"/>
        <v/>
      </c>
      <c r="G23" s="23"/>
      <c r="H23" s="365"/>
      <c r="I23" s="111" t="str">
        <f t="shared" si="1"/>
        <v/>
      </c>
      <c r="J23" s="23"/>
      <c r="K23" s="43"/>
      <c r="L23" s="23"/>
      <c r="M23" s="23"/>
      <c r="N23" s="23" t="str">
        <f t="shared" si="2"/>
        <v/>
      </c>
      <c r="O23" s="24"/>
    </row>
    <row r="24" customHeight="1" spans="1:15">
      <c r="A24" s="20"/>
      <c r="B24" s="21"/>
      <c r="C24" s="20"/>
      <c r="D24" s="24"/>
      <c r="E24" s="111"/>
      <c r="F24" s="111" t="str">
        <f t="shared" si="0"/>
        <v/>
      </c>
      <c r="G24" s="23"/>
      <c r="H24" s="111"/>
      <c r="I24" s="111" t="str">
        <f t="shared" si="1"/>
        <v/>
      </c>
      <c r="J24" s="23"/>
      <c r="K24" s="43"/>
      <c r="L24" s="23"/>
      <c r="M24" s="23"/>
      <c r="N24" s="23" t="str">
        <f t="shared" si="2"/>
        <v/>
      </c>
      <c r="O24" s="24"/>
    </row>
    <row r="25" customHeight="1" spans="1:15">
      <c r="A25" s="25" t="s">
        <v>282</v>
      </c>
      <c r="B25" s="40"/>
      <c r="C25" s="20"/>
      <c r="D25" s="24"/>
      <c r="E25" s="23"/>
      <c r="F25" s="23"/>
      <c r="G25" s="23">
        <f ca="1">SUM(G6:上一行)</f>
        <v>0</v>
      </c>
      <c r="H25" s="23"/>
      <c r="I25" s="23"/>
      <c r="J25" s="23">
        <f ca="1">SUM(J6:上一行)</f>
        <v>0</v>
      </c>
      <c r="K25" s="23"/>
      <c r="L25" s="23"/>
      <c r="M25" s="23">
        <f ca="1">SUM(M6:上一行)</f>
        <v>0</v>
      </c>
      <c r="N25" s="23" t="str">
        <f ca="1" t="shared" si="2"/>
        <v/>
      </c>
      <c r="O25" s="24"/>
    </row>
    <row r="26" customHeight="1" spans="1:15">
      <c r="A26" s="25" t="s">
        <v>343</v>
      </c>
      <c r="B26" s="40"/>
      <c r="C26" s="20"/>
      <c r="D26" s="24"/>
      <c r="E26" s="23"/>
      <c r="F26" s="23"/>
      <c r="G26" s="23"/>
      <c r="H26" s="23"/>
      <c r="I26" s="23"/>
      <c r="J26" s="23"/>
      <c r="K26" s="43"/>
      <c r="L26" s="23"/>
      <c r="M26" s="23"/>
      <c r="N26" s="23" t="str">
        <f t="shared" si="2"/>
        <v/>
      </c>
      <c r="O26" s="24"/>
    </row>
    <row r="27" customHeight="1" spans="1:15">
      <c r="A27" s="25" t="s">
        <v>302</v>
      </c>
      <c r="B27" s="40"/>
      <c r="C27" s="20"/>
      <c r="D27" s="24"/>
      <c r="E27" s="23"/>
      <c r="F27" s="23"/>
      <c r="G27" s="23">
        <f ca="1">G25-G26</f>
        <v>0</v>
      </c>
      <c r="H27" s="23"/>
      <c r="I27" s="23"/>
      <c r="J27" s="23">
        <f ca="1">J25-J26</f>
        <v>0</v>
      </c>
      <c r="K27" s="43"/>
      <c r="L27" s="23"/>
      <c r="M27" s="23">
        <f ca="1">M25-M26</f>
        <v>0</v>
      </c>
      <c r="N27" s="23" t="str">
        <f ca="1" t="shared" si="2"/>
        <v/>
      </c>
      <c r="O27" s="24"/>
    </row>
    <row r="28" customHeight="1" spans="1:10">
      <c r="A28" s="27" t="e">
        <f>#REF!&amp;#REF!</f>
        <v>#REF!</v>
      </c>
      <c r="J28" s="16" t="e">
        <f>"评估人员："&amp;#REF!</f>
        <v>#REF!</v>
      </c>
    </row>
    <row r="29" customHeight="1" spans="1:1">
      <c r="A29" s="30" t="e">
        <f>CONCATENATE(#REF!,#REF!,#REF!,#REF!,#REF!,#REF!,#REF!)</f>
        <v>#REF!</v>
      </c>
    </row>
  </sheetData>
  <mergeCells count="14">
    <mergeCell ref="A1:O1"/>
    <mergeCell ref="A2:O2"/>
    <mergeCell ref="E4:G4"/>
    <mergeCell ref="H4:J4"/>
    <mergeCell ref="K4:M4"/>
    <mergeCell ref="A25:B25"/>
    <mergeCell ref="A26:B26"/>
    <mergeCell ref="A27:B27"/>
    <mergeCell ref="A4:A5"/>
    <mergeCell ref="B4:B5"/>
    <mergeCell ref="C4:C5"/>
    <mergeCell ref="D4:D5"/>
    <mergeCell ref="N4:N5"/>
    <mergeCell ref="O4:O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O1"/>
  </dataValidations>
  <printOptions horizontalCentered="1"/>
  <pageMargins left="0.35" right="0.35" top="0.79" bottom="0.79" header="0.94" footer="0.51"/>
  <pageSetup paperSize="9" fitToHeight="0" orientation="landscape" blackAndWhite="1" verticalDpi="600"/>
  <headerFooter alignWithMargins="0">
    <oddHeader>&amp;R&amp;"宋体,常规"表3-9-8
共&amp;N页，第&amp;P页</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102"/>
  <sheetViews>
    <sheetView topLeftCell="B1" workbookViewId="0">
      <selection activeCell="B1" sqref="B1"/>
    </sheetView>
  </sheetViews>
  <sheetFormatPr defaultColWidth="0" defaultRowHeight="12" zeroHeight="1" outlineLevelCol="5"/>
  <cols>
    <col min="1" max="1" width="0" style="513" hidden="1" customWidth="1"/>
    <col min="2" max="2" width="26.6" style="513" customWidth="1"/>
    <col min="3" max="3" width="22.6" style="512" customWidth="1"/>
    <col min="4" max="4" width="26.6" style="513" customWidth="1"/>
    <col min="5" max="5" width="22.6" style="513" customWidth="1"/>
    <col min="6" max="6" width="22.3" style="514" hidden="1" customWidth="1"/>
    <col min="7" max="16384" width="0" style="513" hidden="1"/>
  </cols>
  <sheetData>
    <row r="1" s="503" customFormat="1" ht="24" customHeight="1" spans="2:6">
      <c r="B1" s="515" t="s">
        <v>4</v>
      </c>
      <c r="C1" s="515"/>
      <c r="D1" s="515"/>
      <c r="E1" s="515"/>
      <c r="F1" s="516" t="s">
        <v>108</v>
      </c>
    </row>
    <row r="2" s="504" customFormat="1" ht="16.05" customHeight="1" spans="2:6">
      <c r="B2" s="517" t="e">
        <f>CONCATENATE("日期:",#REF!,#REF!,#REF!,#REF!,#REF!,#REF!)</f>
        <v>#REF!</v>
      </c>
      <c r="C2" s="517"/>
      <c r="D2" s="517"/>
      <c r="E2" s="517"/>
      <c r="F2" s="516" t="s">
        <v>109</v>
      </c>
    </row>
    <row r="3" s="505" customFormat="1" ht="16.05" customHeight="1" spans="2:6">
      <c r="B3" s="518"/>
      <c r="C3" s="518"/>
      <c r="D3" s="518"/>
      <c r="E3" s="519" t="s">
        <v>110</v>
      </c>
      <c r="F3" s="516" t="s">
        <v>109</v>
      </c>
    </row>
    <row r="4" s="504" customFormat="1" ht="16.05" customHeight="1" spans="2:6">
      <c r="B4" s="520" t="e">
        <f>"编制单位:"&amp;#REF!</f>
        <v>#REF!</v>
      </c>
      <c r="C4" s="521"/>
      <c r="E4" s="522" t="s">
        <v>111</v>
      </c>
      <c r="F4" s="516" t="s">
        <v>109</v>
      </c>
    </row>
    <row r="5" s="506" customFormat="1" ht="21" customHeight="1" spans="2:6">
      <c r="B5" s="523" t="s">
        <v>112</v>
      </c>
      <c r="C5" s="524" t="e">
        <f>CONCATENATE(#REF!,#REF!,#REF!,#REF!,#REF!,#REF!)</f>
        <v>#REF!</v>
      </c>
      <c r="D5" s="525" t="s">
        <v>112</v>
      </c>
      <c r="E5" s="526" t="e">
        <f>CONCATENATE(#REF!,#REF!,#REF!,#REF!,#REF!,#REF!)</f>
        <v>#REF!</v>
      </c>
      <c r="F5" s="516" t="s">
        <v>113</v>
      </c>
    </row>
    <row r="6" s="507" customFormat="1" ht="21" customHeight="1" spans="2:6">
      <c r="B6" s="527" t="s">
        <v>114</v>
      </c>
      <c r="C6" s="528"/>
      <c r="D6" s="529" t="s">
        <v>115</v>
      </c>
      <c r="E6" s="530"/>
      <c r="F6" s="516" t="s">
        <v>113</v>
      </c>
    </row>
    <row r="7" s="507" customFormat="1" ht="21" customHeight="1" spans="2:6">
      <c r="B7" s="531" t="s">
        <v>8</v>
      </c>
      <c r="C7" s="532"/>
      <c r="D7" s="533" t="s">
        <v>11</v>
      </c>
      <c r="E7" s="534"/>
      <c r="F7" s="516" t="s">
        <v>113</v>
      </c>
    </row>
    <row r="8" s="507" customFormat="1" ht="21" customHeight="1" spans="2:6">
      <c r="B8" s="531" t="s">
        <v>16</v>
      </c>
      <c r="C8" s="532"/>
      <c r="D8" s="533" t="s">
        <v>13</v>
      </c>
      <c r="E8" s="534"/>
      <c r="F8" s="516" t="s">
        <v>113</v>
      </c>
    </row>
    <row r="9" s="507" customFormat="1" ht="21" customHeight="1" spans="2:6">
      <c r="B9" s="535" t="s">
        <v>23</v>
      </c>
      <c r="C9" s="532"/>
      <c r="D9" s="533" t="s">
        <v>15</v>
      </c>
      <c r="E9" s="534"/>
      <c r="F9" s="516" t="s">
        <v>113</v>
      </c>
    </row>
    <row r="10" s="507" customFormat="1" ht="21" customHeight="1" spans="2:6">
      <c r="B10" s="535" t="s">
        <v>25</v>
      </c>
      <c r="C10" s="532"/>
      <c r="D10" s="533" t="s">
        <v>18</v>
      </c>
      <c r="E10" s="534"/>
      <c r="F10" s="516" t="s">
        <v>113</v>
      </c>
    </row>
    <row r="11" s="507" customFormat="1" ht="21" customHeight="1" spans="2:6">
      <c r="B11" s="535" t="s">
        <v>27</v>
      </c>
      <c r="C11" s="532"/>
      <c r="D11" s="533" t="s">
        <v>20</v>
      </c>
      <c r="E11" s="534"/>
      <c r="F11" s="516" t="s">
        <v>113</v>
      </c>
    </row>
    <row r="12" s="507" customFormat="1" ht="21" customHeight="1" spans="2:6">
      <c r="B12" s="535" t="s">
        <v>29</v>
      </c>
      <c r="C12" s="536"/>
      <c r="D12" s="533" t="s">
        <v>22</v>
      </c>
      <c r="E12" s="534"/>
      <c r="F12" s="516" t="s">
        <v>113</v>
      </c>
    </row>
    <row r="13" s="507" customFormat="1" ht="21" customHeight="1" spans="2:6">
      <c r="B13" s="535" t="s">
        <v>31</v>
      </c>
      <c r="C13" s="536"/>
      <c r="D13" s="533" t="s">
        <v>24</v>
      </c>
      <c r="E13" s="534"/>
      <c r="F13" s="516" t="s">
        <v>113</v>
      </c>
    </row>
    <row r="14" s="507" customFormat="1" ht="21" customHeight="1" spans="2:6">
      <c r="B14" s="535" t="s">
        <v>33</v>
      </c>
      <c r="C14" s="532"/>
      <c r="D14" s="533" t="s">
        <v>26</v>
      </c>
      <c r="E14" s="534"/>
      <c r="F14" s="516" t="s">
        <v>113</v>
      </c>
    </row>
    <row r="15" s="507" customFormat="1" ht="21" customHeight="1" spans="2:6">
      <c r="B15" s="535" t="s">
        <v>35</v>
      </c>
      <c r="C15" s="532"/>
      <c r="D15" s="533" t="s">
        <v>116</v>
      </c>
      <c r="E15" s="534"/>
      <c r="F15" s="516" t="s">
        <v>113</v>
      </c>
    </row>
    <row r="16" s="507" customFormat="1" ht="21" customHeight="1" spans="2:6">
      <c r="B16" s="535" t="s">
        <v>117</v>
      </c>
      <c r="C16" s="536"/>
      <c r="D16" s="533" t="s">
        <v>30</v>
      </c>
      <c r="E16" s="534"/>
      <c r="F16" s="516" t="s">
        <v>113</v>
      </c>
    </row>
    <row r="17" s="507" customFormat="1" ht="21" customHeight="1" spans="2:6">
      <c r="B17" s="535" t="s">
        <v>53</v>
      </c>
      <c r="C17" s="532"/>
      <c r="D17" s="533" t="s">
        <v>32</v>
      </c>
      <c r="E17" s="534"/>
      <c r="F17" s="516" t="s">
        <v>113</v>
      </c>
    </row>
    <row r="18" s="507" customFormat="1" ht="21" customHeight="1" spans="2:6">
      <c r="B18" s="537" t="s">
        <v>118</v>
      </c>
      <c r="C18" s="538">
        <f>SUM(C7:C17)</f>
        <v>0</v>
      </c>
      <c r="D18" s="533" t="s">
        <v>34</v>
      </c>
      <c r="E18" s="539"/>
      <c r="F18" s="516" t="s">
        <v>113</v>
      </c>
    </row>
    <row r="19" s="507" customFormat="1" ht="21" customHeight="1" spans="2:6">
      <c r="B19" s="527" t="s">
        <v>119</v>
      </c>
      <c r="C19" s="528"/>
      <c r="D19" s="540" t="s">
        <v>120</v>
      </c>
      <c r="E19" s="541">
        <f>SUM(E7:E18)</f>
        <v>0</v>
      </c>
      <c r="F19" s="516" t="s">
        <v>113</v>
      </c>
    </row>
    <row r="20" s="507" customFormat="1" ht="21" customHeight="1" spans="2:6">
      <c r="B20" s="531" t="s">
        <v>55</v>
      </c>
      <c r="C20" s="528"/>
      <c r="D20" s="529" t="s">
        <v>121</v>
      </c>
      <c r="E20" s="530">
        <v>0</v>
      </c>
      <c r="F20" s="516" t="s">
        <v>113</v>
      </c>
    </row>
    <row r="21" s="507" customFormat="1" ht="21" customHeight="1" spans="2:6">
      <c r="B21" s="531" t="s">
        <v>57</v>
      </c>
      <c r="C21" s="528"/>
      <c r="D21" s="533" t="s">
        <v>40</v>
      </c>
      <c r="E21" s="534"/>
      <c r="F21" s="516" t="s">
        <v>113</v>
      </c>
    </row>
    <row r="22" s="508" customFormat="1" ht="21" customHeight="1" spans="2:6">
      <c r="B22" s="531" t="s">
        <v>58</v>
      </c>
      <c r="C22" s="528"/>
      <c r="D22" s="533" t="s">
        <v>42</v>
      </c>
      <c r="E22" s="542"/>
      <c r="F22" s="516" t="s">
        <v>113</v>
      </c>
    </row>
    <row r="23" s="507" customFormat="1" ht="21" customHeight="1" spans="2:6">
      <c r="B23" s="531" t="s">
        <v>59</v>
      </c>
      <c r="C23" s="536"/>
      <c r="D23" s="533" t="s">
        <v>44</v>
      </c>
      <c r="E23" s="534"/>
      <c r="F23" s="516" t="s">
        <v>113</v>
      </c>
    </row>
    <row r="24" s="507" customFormat="1" ht="21" customHeight="1" spans="2:6">
      <c r="B24" s="531" t="s">
        <v>60</v>
      </c>
      <c r="C24" s="536"/>
      <c r="D24" s="533" t="s">
        <v>46</v>
      </c>
      <c r="E24" s="534"/>
      <c r="F24" s="516" t="s">
        <v>113</v>
      </c>
    </row>
    <row r="25" s="507" customFormat="1" ht="21" customHeight="1" spans="2:6">
      <c r="B25" s="531" t="s">
        <v>61</v>
      </c>
      <c r="C25" s="543"/>
      <c r="D25" s="533" t="s">
        <v>48</v>
      </c>
      <c r="E25" s="534"/>
      <c r="F25" s="516" t="s">
        <v>113</v>
      </c>
    </row>
    <row r="26" s="507" customFormat="1" ht="21" customHeight="1" spans="2:6">
      <c r="B26" s="531" t="s">
        <v>69</v>
      </c>
      <c r="C26" s="532"/>
      <c r="D26" s="533" t="s">
        <v>50</v>
      </c>
      <c r="E26" s="534"/>
      <c r="F26" s="516" t="s">
        <v>113</v>
      </c>
    </row>
    <row r="27" s="507" customFormat="1" ht="21" customHeight="1" spans="2:6">
      <c r="B27" s="531" t="s">
        <v>72</v>
      </c>
      <c r="C27" s="532"/>
      <c r="D27" s="533" t="s">
        <v>52</v>
      </c>
      <c r="E27" s="534"/>
      <c r="F27" s="516" t="s">
        <v>113</v>
      </c>
    </row>
    <row r="28" s="507" customFormat="1" ht="21" customHeight="1" spans="2:6">
      <c r="B28" s="531" t="s">
        <v>73</v>
      </c>
      <c r="C28" s="532"/>
      <c r="D28" s="540" t="s">
        <v>122</v>
      </c>
      <c r="E28" s="541">
        <f>SUM(E21:E27)</f>
        <v>0</v>
      </c>
      <c r="F28" s="516" t="s">
        <v>113</v>
      </c>
    </row>
    <row r="29" s="507" customFormat="1" ht="21" customHeight="1" spans="2:6">
      <c r="B29" s="531" t="s">
        <v>74</v>
      </c>
      <c r="C29" s="532"/>
      <c r="D29" s="529" t="s">
        <v>123</v>
      </c>
      <c r="E29" s="541">
        <f>E19+E28</f>
        <v>0</v>
      </c>
      <c r="F29" s="516" t="s">
        <v>113</v>
      </c>
    </row>
    <row r="30" s="507" customFormat="1" ht="21" customHeight="1" spans="2:6">
      <c r="B30" s="531" t="s">
        <v>75</v>
      </c>
      <c r="C30" s="532"/>
      <c r="D30" s="529" t="s">
        <v>124</v>
      </c>
      <c r="E30" s="530"/>
      <c r="F30" s="516" t="s">
        <v>113</v>
      </c>
    </row>
    <row r="31" s="507" customFormat="1" ht="21" customHeight="1" spans="2:6">
      <c r="B31" s="531" t="s">
        <v>76</v>
      </c>
      <c r="C31" s="532"/>
      <c r="D31" s="533" t="s">
        <v>125</v>
      </c>
      <c r="E31" s="534"/>
      <c r="F31" s="516" t="s">
        <v>113</v>
      </c>
    </row>
    <row r="32" s="507" customFormat="1" ht="21" customHeight="1" spans="2:6">
      <c r="B32" s="531" t="s">
        <v>79</v>
      </c>
      <c r="C32" s="532"/>
      <c r="D32" s="533" t="s">
        <v>126</v>
      </c>
      <c r="E32" s="542"/>
      <c r="F32" s="516" t="s">
        <v>113</v>
      </c>
    </row>
    <row r="33" s="507" customFormat="1" ht="21" customHeight="1" spans="2:6">
      <c r="B33" s="531" t="s">
        <v>80</v>
      </c>
      <c r="C33" s="532"/>
      <c r="D33" s="533" t="s">
        <v>127</v>
      </c>
      <c r="E33" s="544"/>
      <c r="F33" s="516" t="s">
        <v>113</v>
      </c>
    </row>
    <row r="34" s="507" customFormat="1" ht="21" customHeight="1" spans="2:6">
      <c r="B34" s="531" t="s">
        <v>82</v>
      </c>
      <c r="C34" s="536"/>
      <c r="D34" s="533" t="s">
        <v>128</v>
      </c>
      <c r="E34" s="534"/>
      <c r="F34" s="516" t="s">
        <v>113</v>
      </c>
    </row>
    <row r="35" s="507" customFormat="1" ht="21" customHeight="1" spans="2:6">
      <c r="B35" s="531" t="s">
        <v>83</v>
      </c>
      <c r="C35" s="532"/>
      <c r="D35" s="533" t="s">
        <v>129</v>
      </c>
      <c r="E35" s="534"/>
      <c r="F35" s="516" t="s">
        <v>113</v>
      </c>
    </row>
    <row r="36" s="508" customFormat="1" ht="21" customHeight="1" spans="2:6">
      <c r="B36" s="531" t="s">
        <v>84</v>
      </c>
      <c r="C36" s="536"/>
      <c r="D36" s="540" t="s">
        <v>130</v>
      </c>
      <c r="E36" s="541">
        <f>SUM(E31:E35)</f>
        <v>0</v>
      </c>
      <c r="F36" s="516" t="s">
        <v>113</v>
      </c>
    </row>
    <row r="37" s="508" customFormat="1" ht="21" customHeight="1" spans="2:6">
      <c r="B37" s="537" t="s">
        <v>131</v>
      </c>
      <c r="C37" s="538">
        <f>SUM(C20:C36)</f>
        <v>0</v>
      </c>
      <c r="D37" s="545"/>
      <c r="E37" s="546"/>
      <c r="F37" s="516" t="s">
        <v>113</v>
      </c>
    </row>
    <row r="38" s="507" customFormat="1" ht="21" customHeight="1" spans="2:6">
      <c r="B38" s="547" t="s">
        <v>132</v>
      </c>
      <c r="C38" s="548">
        <f>C18+C37</f>
        <v>0</v>
      </c>
      <c r="D38" s="549" t="s">
        <v>133</v>
      </c>
      <c r="E38" s="550">
        <f>E29+E36</f>
        <v>0</v>
      </c>
      <c r="F38" s="516" t="s">
        <v>113</v>
      </c>
    </row>
    <row r="39" s="509" customFormat="1" ht="40.05" customHeight="1" spans="2:6">
      <c r="B39" s="551" t="s">
        <v>134</v>
      </c>
      <c r="C39" s="552"/>
      <c r="F39" s="553" t="s">
        <v>135</v>
      </c>
    </row>
    <row r="40" s="510" customFormat="1" ht="16.05" hidden="1" customHeight="1" spans="2:6">
      <c r="B40" s="554" t="s">
        <v>136</v>
      </c>
      <c r="C40" s="554" t="s">
        <v>137</v>
      </c>
      <c r="D40" s="554" t="s">
        <v>136</v>
      </c>
      <c r="E40" s="516" t="s">
        <v>137</v>
      </c>
      <c r="F40" s="555"/>
    </row>
    <row r="41" s="511" customFormat="1" ht="16.05" hidden="1" customHeight="1" spans="6:6">
      <c r="F41" s="510"/>
    </row>
    <row r="42" s="511" customFormat="1" ht="16.05" hidden="1" customHeight="1" spans="6:6">
      <c r="F42" s="510"/>
    </row>
    <row r="43" s="511" customFormat="1" ht="16.05" hidden="1" customHeight="1" spans="6:6">
      <c r="F43" s="510"/>
    </row>
    <row r="44" s="511" customFormat="1" ht="16.05" hidden="1" customHeight="1" spans="6:6">
      <c r="F44" s="510"/>
    </row>
    <row r="45" s="511" customFormat="1" ht="16.05" hidden="1" customHeight="1" spans="6:6">
      <c r="F45" s="510"/>
    </row>
    <row r="46" s="511" customFormat="1" ht="16.05" hidden="1" customHeight="1" spans="6:6">
      <c r="F46" s="510"/>
    </row>
    <row r="47" s="511" customFormat="1" ht="16.05" hidden="1" customHeight="1" spans="6:6">
      <c r="F47" s="510"/>
    </row>
    <row r="48" s="511" customFormat="1" ht="16.05" hidden="1" customHeight="1" spans="6:6">
      <c r="F48" s="510"/>
    </row>
    <row r="49" s="511" customFormat="1" ht="16.05" hidden="1" customHeight="1" spans="6:6">
      <c r="F49" s="510"/>
    </row>
    <row r="50" s="511" customFormat="1" ht="16.05" hidden="1" customHeight="1" spans="6:6">
      <c r="F50" s="510"/>
    </row>
    <row r="51" s="511" customFormat="1" ht="16.05" hidden="1" customHeight="1" spans="6:6">
      <c r="F51" s="510"/>
    </row>
    <row r="52" s="511" customFormat="1" ht="16.05" hidden="1" customHeight="1" spans="6:6">
      <c r="F52" s="510"/>
    </row>
    <row r="53" s="511" customFormat="1" ht="16.05" hidden="1" customHeight="1" spans="6:6">
      <c r="F53" s="510"/>
    </row>
    <row r="54" s="511" customFormat="1" ht="16.05" hidden="1" customHeight="1" spans="6:6">
      <c r="F54" s="510"/>
    </row>
    <row r="55" s="511" customFormat="1" ht="16.05" hidden="1" customHeight="1" spans="6:6">
      <c r="F55" s="510"/>
    </row>
    <row r="56" s="511" customFormat="1" ht="16.05" hidden="1" customHeight="1" spans="6:6">
      <c r="F56" s="510"/>
    </row>
    <row r="57" s="511" customFormat="1" ht="16.05" hidden="1" customHeight="1" spans="6:6">
      <c r="F57" s="510"/>
    </row>
    <row r="58" s="511" customFormat="1" ht="16.05" hidden="1" customHeight="1" spans="6:6">
      <c r="F58" s="510"/>
    </row>
    <row r="59" s="511" customFormat="1" ht="16.05" hidden="1" customHeight="1" spans="6:6">
      <c r="F59" s="510"/>
    </row>
    <row r="60" s="511" customFormat="1" ht="16.05" hidden="1" customHeight="1" spans="6:6">
      <c r="F60" s="510"/>
    </row>
    <row r="61" s="511" customFormat="1" ht="16.05" hidden="1" customHeight="1" spans="6:6">
      <c r="F61" s="510"/>
    </row>
    <row r="62" s="511" customFormat="1" ht="16.05" hidden="1" customHeight="1" spans="6:6">
      <c r="F62" s="510"/>
    </row>
    <row r="63" s="511" customFormat="1" ht="16.05" hidden="1" customHeight="1" spans="6:6">
      <c r="F63" s="510"/>
    </row>
    <row r="64" s="511" customFormat="1" ht="16.05" hidden="1" customHeight="1" spans="6:6">
      <c r="F64" s="510"/>
    </row>
    <row r="65" ht="16.05" hidden="1" customHeight="1" spans="3:3">
      <c r="C65" s="513"/>
    </row>
    <row r="66" ht="16.05" hidden="1" customHeight="1" spans="2:3">
      <c r="B66" s="556"/>
      <c r="C66" s="557"/>
    </row>
    <row r="67" ht="16.05" hidden="1" customHeight="1" spans="2:3">
      <c r="B67" s="556"/>
      <c r="C67" s="557"/>
    </row>
    <row r="68" ht="16.05" hidden="1" customHeight="1" spans="2:3">
      <c r="B68" s="558"/>
      <c r="C68" s="557"/>
    </row>
    <row r="69" ht="16.05" hidden="1" customHeight="1" spans="2:3">
      <c r="B69" s="556"/>
      <c r="C69" s="557"/>
    </row>
    <row r="70" s="512" customFormat="1" ht="16.05" hidden="1" customHeight="1" spans="2:6">
      <c r="B70" s="556"/>
      <c r="C70" s="559"/>
      <c r="F70" s="560"/>
    </row>
    <row r="71" s="512" customFormat="1" ht="16.05" hidden="1" customHeight="1" spans="2:6">
      <c r="B71" s="561"/>
      <c r="C71" s="562"/>
      <c r="F71" s="560"/>
    </row>
    <row r="72" ht="16.05" hidden="1" customHeight="1" spans="2:3">
      <c r="B72" s="556"/>
      <c r="C72" s="557"/>
    </row>
    <row r="73" ht="16.05" hidden="1" customHeight="1" spans="2:3">
      <c r="B73" s="556"/>
      <c r="C73" s="563"/>
    </row>
    <row r="74" ht="16.05" hidden="1" customHeight="1" spans="2:3">
      <c r="B74" s="556"/>
      <c r="C74" s="564"/>
    </row>
    <row r="75" ht="16.05" hidden="1" customHeight="1" spans="2:3">
      <c r="B75" s="556"/>
      <c r="C75" s="565"/>
    </row>
    <row r="76" ht="16.05" hidden="1" customHeight="1" spans="2:3">
      <c r="B76" s="556"/>
      <c r="C76" s="564"/>
    </row>
    <row r="77" ht="16.05" hidden="1" customHeight="1" spans="2:3">
      <c r="B77" s="556"/>
      <c r="C77" s="566"/>
    </row>
    <row r="78" s="512" customFormat="1" ht="16.05" hidden="1" customHeight="1" spans="2:6">
      <c r="B78" s="556"/>
      <c r="C78" s="567"/>
      <c r="F78" s="560"/>
    </row>
    <row r="79" ht="16.05" hidden="1" customHeight="1" spans="2:3">
      <c r="B79" s="556"/>
      <c r="C79" s="568"/>
    </row>
    <row r="80" ht="16.05" hidden="1" customHeight="1" spans="2:3">
      <c r="B80" s="556"/>
      <c r="C80" s="568"/>
    </row>
    <row r="81" ht="16.05" hidden="1" customHeight="1" spans="2:3">
      <c r="B81" s="556"/>
      <c r="C81" s="568"/>
    </row>
    <row r="82" ht="16.05" hidden="1" customHeight="1" spans="2:3">
      <c r="B82" s="556"/>
      <c r="C82" s="568"/>
    </row>
    <row r="83" ht="16.05" hidden="1" customHeight="1" spans="2:3">
      <c r="B83" s="556"/>
      <c r="C83" s="568"/>
    </row>
    <row r="84" ht="16.05" hidden="1" customHeight="1" spans="2:3">
      <c r="B84" s="556"/>
      <c r="C84" s="568"/>
    </row>
    <row r="85" s="512" customFormat="1" ht="16.05" hidden="1" customHeight="1" spans="2:6">
      <c r="B85" s="556"/>
      <c r="C85" s="559"/>
      <c r="F85" s="560"/>
    </row>
    <row r="86" s="512" customFormat="1" ht="16.05" hidden="1" customHeight="1" spans="2:6">
      <c r="B86" s="561"/>
      <c r="C86" s="569"/>
      <c r="F86" s="560"/>
    </row>
    <row r="87" ht="16.05" hidden="1" customHeight="1" spans="2:3">
      <c r="B87" s="556"/>
      <c r="C87" s="559"/>
    </row>
    <row r="88" ht="16.05" hidden="1" customHeight="1" spans="2:3">
      <c r="B88" s="556"/>
      <c r="C88" s="559"/>
    </row>
    <row r="89" ht="16.05" hidden="1" customHeight="1" spans="2:3">
      <c r="B89" s="556"/>
      <c r="C89" s="559"/>
    </row>
    <row r="90" ht="16.05" hidden="1" customHeight="1" spans="2:3">
      <c r="B90" s="556"/>
      <c r="C90" s="559"/>
    </row>
    <row r="91" ht="16.05" hidden="1" customHeight="1" spans="2:3">
      <c r="B91" s="556"/>
      <c r="C91" s="559"/>
    </row>
    <row r="92" ht="16.05" hidden="1" customHeight="1" spans="2:3">
      <c r="B92" s="556"/>
      <c r="C92" s="559"/>
    </row>
    <row r="93" s="512" customFormat="1" ht="16.05" hidden="1" customHeight="1" spans="2:6">
      <c r="B93" s="556"/>
      <c r="C93" s="567"/>
      <c r="F93" s="560"/>
    </row>
    <row r="94" ht="16.05" hidden="1" customHeight="1" spans="2:3">
      <c r="B94" s="556"/>
      <c r="C94" s="568"/>
    </row>
    <row r="95" ht="16.05" hidden="1" customHeight="1" spans="2:3">
      <c r="B95" s="556"/>
      <c r="C95" s="568"/>
    </row>
    <row r="96" ht="16.05" hidden="1" customHeight="1" spans="2:3">
      <c r="B96" s="556"/>
      <c r="C96" s="568"/>
    </row>
    <row r="97" ht="16.05" hidden="1" customHeight="1" spans="2:3">
      <c r="B97" s="556"/>
      <c r="C97" s="568"/>
    </row>
    <row r="98" ht="16.05" hidden="1" customHeight="1" spans="2:3">
      <c r="B98" s="556"/>
      <c r="C98" s="568"/>
    </row>
    <row r="99" ht="16.05" hidden="1" customHeight="1" spans="2:3">
      <c r="B99" s="556"/>
      <c r="C99" s="568"/>
    </row>
    <row r="100" ht="16.05" hidden="1" customHeight="1" spans="2:3">
      <c r="B100" s="570"/>
      <c r="C100" s="571"/>
    </row>
    <row r="101" ht="16.05" hidden="1" customHeight="1" spans="2:3">
      <c r="B101" s="570"/>
      <c r="C101" s="571"/>
    </row>
    <row r="102" ht="16.05" hidden="1" customHeight="1" spans="2:3">
      <c r="B102" s="570"/>
      <c r="C102" s="571"/>
    </row>
  </sheetData>
  <pageMargins left="0.79" right="0.79" top="0.79" bottom="0.59" header="0" footer="0"/>
  <pageSetup paperSize="9" scale="81" orientation="portrait" blackAndWhite="1" horizontalDpi="600" verticalDpi="600"/>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opLeftCell="A4" workbookViewId="0">
      <selection activeCell="N17" sqref="N17"/>
    </sheetView>
  </sheetViews>
  <sheetFormatPr defaultColWidth="8.6" defaultRowHeight="15.75" customHeight="1"/>
  <cols>
    <col min="1" max="1" width="5.6" style="11" customWidth="1"/>
    <col min="2" max="2" width="26.5" style="11" customWidth="1"/>
    <col min="3" max="4" width="14.5" style="11" hidden="1" customWidth="1" outlineLevel="1"/>
    <col min="5" max="5" width="17.8" style="11" customWidth="1" collapsed="1"/>
    <col min="6" max="6" width="19.7" style="11" customWidth="1"/>
    <col min="7" max="8" width="14.5" style="11" hidden="1" customWidth="1"/>
    <col min="9" max="10" width="9.2" style="11" hidden="1" customWidth="1"/>
    <col min="11" max="12" width="7.6" style="11" hidden="1" customWidth="1"/>
    <col min="13" max="32" width="9" style="11"/>
    <col min="33" max="16384" width="8.6" style="11"/>
  </cols>
  <sheetData>
    <row r="1" s="9" customFormat="1" ht="30" customHeight="1" spans="1:12">
      <c r="A1" s="12" t="s">
        <v>387</v>
      </c>
      <c r="B1" s="12"/>
      <c r="C1" s="12"/>
      <c r="D1" s="12"/>
      <c r="E1" s="12"/>
      <c r="F1" s="12"/>
      <c r="G1" s="12"/>
      <c r="H1" s="12"/>
      <c r="I1" s="12"/>
      <c r="J1" s="12"/>
      <c r="K1" s="12"/>
      <c r="L1" s="12"/>
    </row>
    <row r="2" ht="14.25" customHeight="1" spans="1:12">
      <c r="A2" s="113" t="e">
        <f>CONCATENATE(#REF!,#REF!,#REF!,#REF!,#REF!,#REF!,#REF!)</f>
        <v>#REF!</v>
      </c>
      <c r="B2" s="113"/>
      <c r="C2" s="113"/>
      <c r="D2" s="113"/>
      <c r="E2" s="113"/>
      <c r="F2" s="113"/>
      <c r="G2" s="114"/>
      <c r="H2" s="114"/>
      <c r="I2" s="114"/>
      <c r="J2" s="114"/>
      <c r="K2" s="114"/>
      <c r="L2" s="114"/>
    </row>
    <row r="3" customHeight="1" spans="1:12">
      <c r="A3" s="16" t="e">
        <f>#REF!&amp;#REF!</f>
        <v>#REF!</v>
      </c>
      <c r="K3" s="118"/>
      <c r="L3" s="17" t="s">
        <v>168</v>
      </c>
    </row>
    <row r="4" s="10" customFormat="1" customHeight="1" spans="1:12">
      <c r="A4" s="115" t="s">
        <v>216</v>
      </c>
      <c r="B4" s="115" t="s">
        <v>183</v>
      </c>
      <c r="C4" s="116" t="s">
        <v>141</v>
      </c>
      <c r="D4" s="117"/>
      <c r="E4" s="48" t="s">
        <v>142</v>
      </c>
      <c r="F4" s="82"/>
      <c r="G4" s="48" t="s">
        <v>143</v>
      </c>
      <c r="H4" s="82"/>
      <c r="I4" s="48" t="s">
        <v>170</v>
      </c>
      <c r="J4" s="82"/>
      <c r="K4" s="48" t="s">
        <v>251</v>
      </c>
      <c r="L4" s="82"/>
    </row>
    <row r="5" s="10" customFormat="1" customHeight="1" spans="1:12">
      <c r="A5" s="118"/>
      <c r="B5" s="118"/>
      <c r="C5" s="119" t="s">
        <v>388</v>
      </c>
      <c r="D5" s="119" t="s">
        <v>389</v>
      </c>
      <c r="E5" s="46" t="s">
        <v>388</v>
      </c>
      <c r="F5" s="46" t="s">
        <v>389</v>
      </c>
      <c r="G5" s="46" t="s">
        <v>388</v>
      </c>
      <c r="H5" s="46" t="s">
        <v>389</v>
      </c>
      <c r="I5" s="46" t="s">
        <v>388</v>
      </c>
      <c r="J5" s="46" t="s">
        <v>389</v>
      </c>
      <c r="K5" s="46" t="s">
        <v>388</v>
      </c>
      <c r="L5" s="46" t="s">
        <v>389</v>
      </c>
    </row>
    <row r="6" ht="18" customHeight="1" spans="1:12">
      <c r="A6" s="20"/>
      <c r="B6" s="120" t="s">
        <v>390</v>
      </c>
      <c r="C6" s="303"/>
      <c r="D6" s="23"/>
      <c r="E6" s="303"/>
      <c r="F6" s="23"/>
      <c r="G6" s="23"/>
      <c r="H6" s="23"/>
      <c r="I6" s="23"/>
      <c r="J6" s="23"/>
      <c r="K6" s="23"/>
      <c r="L6" s="23"/>
    </row>
    <row r="7" ht="18" customHeight="1" spans="1:12">
      <c r="A7" s="20" t="s">
        <v>391</v>
      </c>
      <c r="B7" s="120" t="s">
        <v>392</v>
      </c>
      <c r="C7" s="23">
        <f ca="1">房屋建筑物!Y25</f>
        <v>0</v>
      </c>
      <c r="D7" s="23">
        <f ca="1">房屋建筑物!Z25</f>
        <v>0</v>
      </c>
      <c r="E7" s="23">
        <f ca="1">在用周转材料汇总!F7</f>
        <v>0</v>
      </c>
      <c r="F7" s="23">
        <f ca="1">房屋建筑物!AB25</f>
        <v>0</v>
      </c>
      <c r="G7" s="23">
        <f ca="1">房屋建筑物!AC25</f>
        <v>0</v>
      </c>
      <c r="H7" s="23">
        <f ca="1">房屋建筑物!AE25</f>
        <v>0</v>
      </c>
      <c r="I7" s="23">
        <f ca="1" t="shared" ref="I7:J10" si="0">G7-E7</f>
        <v>0</v>
      </c>
      <c r="J7" s="23">
        <f ca="1" t="shared" si="0"/>
        <v>0</v>
      </c>
      <c r="K7" s="23" t="str">
        <f ca="1" t="shared" ref="K7:L11" si="1">IF(E7=0,"",I7/E7*100)</f>
        <v/>
      </c>
      <c r="L7" s="23" t="str">
        <f ca="1" t="shared" si="1"/>
        <v/>
      </c>
    </row>
    <row r="8" ht="18" customHeight="1" spans="1:12">
      <c r="A8" s="20" t="s">
        <v>393</v>
      </c>
      <c r="B8" s="120" t="s">
        <v>394</v>
      </c>
      <c r="C8" s="23">
        <f ca="1">构筑物!O25</f>
        <v>0</v>
      </c>
      <c r="D8" s="23">
        <f ca="1">构筑物!P25</f>
        <v>0</v>
      </c>
      <c r="E8" s="23">
        <f ca="1">在用周转材料汇总!E8</f>
        <v>0</v>
      </c>
      <c r="F8" s="23">
        <f ca="1">在用周转材料汇总!F8</f>
        <v>0</v>
      </c>
      <c r="G8" s="23">
        <f ca="1">构筑物!S25</f>
        <v>0</v>
      </c>
      <c r="H8" s="23">
        <f ca="1">构筑物!U25</f>
        <v>0</v>
      </c>
      <c r="I8" s="23">
        <f ca="1" t="shared" si="0"/>
        <v>0</v>
      </c>
      <c r="J8" s="23">
        <f ca="1" t="shared" si="0"/>
        <v>0</v>
      </c>
      <c r="K8" s="23" t="str">
        <f ca="1" t="shared" si="1"/>
        <v/>
      </c>
      <c r="L8" s="23" t="str">
        <f ca="1" t="shared" si="1"/>
        <v/>
      </c>
    </row>
    <row r="9" ht="18" customHeight="1" spans="1:12">
      <c r="A9" s="20" t="s">
        <v>395</v>
      </c>
      <c r="B9" s="120" t="s">
        <v>396</v>
      </c>
      <c r="C9" s="23">
        <f ca="1">管道沟槽!N25</f>
        <v>0</v>
      </c>
      <c r="D9" s="23">
        <f ca="1">管道沟槽!O25</f>
        <v>0</v>
      </c>
      <c r="E9" s="23">
        <f ca="1">在用周转材料汇总!E9</f>
        <v>0</v>
      </c>
      <c r="F9" s="23">
        <f ca="1">管道沟槽!Q25</f>
        <v>0</v>
      </c>
      <c r="G9" s="23">
        <f ca="1">管道沟槽!R25</f>
        <v>0</v>
      </c>
      <c r="H9" s="23">
        <f ca="1">管道沟槽!T25</f>
        <v>0</v>
      </c>
      <c r="I9" s="23">
        <f ca="1" t="shared" si="0"/>
        <v>0</v>
      </c>
      <c r="J9" s="23">
        <f ca="1" t="shared" si="0"/>
        <v>0</v>
      </c>
      <c r="K9" s="23" t="str">
        <f ca="1" t="shared" si="1"/>
        <v/>
      </c>
      <c r="L9" s="23" t="str">
        <f ca="1" t="shared" si="1"/>
        <v/>
      </c>
    </row>
    <row r="10" ht="18" customHeight="1" spans="1:12">
      <c r="A10" s="20" t="s">
        <v>397</v>
      </c>
      <c r="B10" s="120" t="s">
        <v>398</v>
      </c>
      <c r="C10" s="23">
        <f ca="1">井巷工程!O25</f>
        <v>0</v>
      </c>
      <c r="D10" s="23">
        <f ca="1">井巷工程!P25</f>
        <v>0</v>
      </c>
      <c r="E10" s="23">
        <f ca="1">井巷工程!Q25</f>
        <v>0</v>
      </c>
      <c r="F10" s="23">
        <f ca="1">在用周转材料汇总!F9</f>
        <v>0</v>
      </c>
      <c r="G10" s="23">
        <f ca="1">井巷工程!S25</f>
        <v>0</v>
      </c>
      <c r="H10" s="23">
        <f ca="1">井巷工程!U25</f>
        <v>0</v>
      </c>
      <c r="I10" s="23">
        <f ca="1" t="shared" si="0"/>
        <v>0</v>
      </c>
      <c r="J10" s="23">
        <f ca="1" t="shared" si="0"/>
        <v>0</v>
      </c>
      <c r="K10" s="23" t="str">
        <f ca="1" t="shared" si="1"/>
        <v/>
      </c>
      <c r="L10" s="23" t="str">
        <f ca="1" t="shared" si="1"/>
        <v/>
      </c>
    </row>
    <row r="11" s="42" customFormat="1" ht="18" customHeight="1" spans="1:12">
      <c r="A11" s="304"/>
      <c r="B11" s="357" t="s">
        <v>399</v>
      </c>
      <c r="C11" s="125">
        <f ca="1" t="shared" ref="C11:J11" si="2">SUM(C7:C10)</f>
        <v>0</v>
      </c>
      <c r="D11" s="125">
        <f ca="1" t="shared" si="2"/>
        <v>0</v>
      </c>
      <c r="E11" s="125">
        <f ca="1">在用周转材料汇总!E11</f>
        <v>0</v>
      </c>
      <c r="F11" s="125">
        <f ca="1">在用周转材料汇总!F11</f>
        <v>0</v>
      </c>
      <c r="G11" s="125">
        <f ca="1" t="shared" si="2"/>
        <v>0</v>
      </c>
      <c r="H11" s="125">
        <f ca="1" t="shared" si="2"/>
        <v>0</v>
      </c>
      <c r="I11" s="125">
        <f ca="1" t="shared" si="2"/>
        <v>0</v>
      </c>
      <c r="J11" s="125">
        <f ca="1" t="shared" si="2"/>
        <v>0</v>
      </c>
      <c r="K11" s="125" t="str">
        <f ca="1" t="shared" si="1"/>
        <v/>
      </c>
      <c r="L11" s="125" t="str">
        <f ca="1" t="shared" si="1"/>
        <v/>
      </c>
    </row>
    <row r="12" ht="18" customHeight="1" spans="1:12">
      <c r="A12" s="20"/>
      <c r="B12" s="24"/>
      <c r="C12" s="23"/>
      <c r="D12" s="23"/>
      <c r="E12" s="23"/>
      <c r="F12" s="23"/>
      <c r="G12" s="23"/>
      <c r="H12" s="23"/>
      <c r="I12" s="23"/>
      <c r="J12" s="23"/>
      <c r="K12" s="23"/>
      <c r="L12" s="23"/>
    </row>
    <row r="13" ht="18" customHeight="1" spans="1:12">
      <c r="A13" s="20"/>
      <c r="B13" s="24" t="s">
        <v>400</v>
      </c>
      <c r="C13" s="23"/>
      <c r="D13" s="23"/>
      <c r="E13" s="23"/>
      <c r="F13" s="23"/>
      <c r="G13" s="23"/>
      <c r="H13" s="23"/>
      <c r="I13" s="23"/>
      <c r="J13" s="23"/>
      <c r="K13" s="23"/>
      <c r="L13" s="23"/>
    </row>
    <row r="14" ht="18" customHeight="1" spans="1:12">
      <c r="A14" s="20" t="s">
        <v>401</v>
      </c>
      <c r="B14" s="120" t="s">
        <v>402</v>
      </c>
      <c r="C14" s="23" t="e">
        <f ca="1">设备!K233</f>
        <v>#REF!</v>
      </c>
      <c r="D14" s="23">
        <f>设备!L233</f>
        <v>0</v>
      </c>
      <c r="E14" s="23">
        <f>评估汇总!F7</f>
        <v>1052512.91</v>
      </c>
      <c r="F14" s="23">
        <f>评估汇总!G7</f>
        <v>149788.18</v>
      </c>
      <c r="G14" s="23">
        <f>设备!O233</f>
        <v>0</v>
      </c>
      <c r="H14" s="23">
        <f>设备!Q233</f>
        <v>0</v>
      </c>
      <c r="I14" s="23">
        <f t="shared" ref="I14:J17" si="3">G14-E14</f>
        <v>-1052512.91</v>
      </c>
      <c r="J14" s="23">
        <f t="shared" si="3"/>
        <v>-149788.18</v>
      </c>
      <c r="K14" s="23">
        <f t="shared" ref="K14:L18" si="4">IF(E14=0,"",I14/E14*100)</f>
        <v>-100</v>
      </c>
      <c r="L14" s="23">
        <f t="shared" si="4"/>
        <v>-100</v>
      </c>
    </row>
    <row r="15" ht="14.25" customHeight="1" spans="1:12">
      <c r="A15" s="20" t="s">
        <v>403</v>
      </c>
      <c r="B15" s="120" t="s">
        <v>404</v>
      </c>
      <c r="C15" s="23">
        <f ca="1">车辆!M25</f>
        <v>0</v>
      </c>
      <c r="D15" s="23">
        <f ca="1">车辆!N25</f>
        <v>0</v>
      </c>
      <c r="E15" s="23">
        <f>评估汇总!F8</f>
        <v>6586180.07</v>
      </c>
      <c r="F15" s="23">
        <f>评估汇总!G8</f>
        <v>197585.67</v>
      </c>
      <c r="G15" s="23">
        <f ca="1">车辆!Q25</f>
        <v>0</v>
      </c>
      <c r="H15" s="23">
        <f ca="1">车辆!S25</f>
        <v>0</v>
      </c>
      <c r="I15" s="23">
        <f ca="1" t="shared" si="3"/>
        <v>-6586180.07</v>
      </c>
      <c r="J15" s="23">
        <f ca="1" t="shared" si="3"/>
        <v>-197585.67</v>
      </c>
      <c r="K15" s="23">
        <f ca="1" t="shared" si="4"/>
        <v>-100</v>
      </c>
      <c r="L15" s="23">
        <f ca="1" t="shared" si="4"/>
        <v>-100</v>
      </c>
    </row>
    <row r="16" ht="18" customHeight="1" spans="1:12">
      <c r="A16" s="20" t="s">
        <v>405</v>
      </c>
      <c r="B16" s="120" t="s">
        <v>406</v>
      </c>
      <c r="C16" s="23" t="e">
        <f>#REF!</f>
        <v>#REF!</v>
      </c>
      <c r="D16" s="23" t="e">
        <f>#REF!</f>
        <v>#REF!</v>
      </c>
      <c r="E16" s="23">
        <f>评估汇总!F9</f>
        <v>0</v>
      </c>
      <c r="F16" s="23">
        <f>评估汇总!G9</f>
        <v>0</v>
      </c>
      <c r="G16" s="23" t="e">
        <f>#REF!</f>
        <v>#REF!</v>
      </c>
      <c r="H16" s="23" t="e">
        <f>#REF!</f>
        <v>#REF!</v>
      </c>
      <c r="I16" s="23" t="e">
        <f t="shared" si="3"/>
        <v>#REF!</v>
      </c>
      <c r="J16" s="23" t="e">
        <f t="shared" si="3"/>
        <v>#REF!</v>
      </c>
      <c r="K16" s="23" t="str">
        <f t="shared" si="4"/>
        <v/>
      </c>
      <c r="L16" s="23" t="str">
        <f t="shared" si="4"/>
        <v/>
      </c>
    </row>
    <row r="17" customFormat="1" ht="18" customHeight="1" spans="1:12">
      <c r="A17" s="20" t="s">
        <v>407</v>
      </c>
      <c r="B17" s="120" t="s">
        <v>408</v>
      </c>
      <c r="C17" s="23" t="e">
        <f>#REF!</f>
        <v>#REF!</v>
      </c>
      <c r="D17" s="23" t="e">
        <f>#REF!</f>
        <v>#REF!</v>
      </c>
      <c r="E17" s="23">
        <f>评估汇总!F10</f>
        <v>7638692.98</v>
      </c>
      <c r="F17" s="23">
        <f>评估汇总!G10</f>
        <v>347373.85</v>
      </c>
      <c r="G17" s="23" t="e">
        <f>#REF!</f>
        <v>#REF!</v>
      </c>
      <c r="H17" s="23" t="e">
        <f>#REF!</f>
        <v>#REF!</v>
      </c>
      <c r="I17" s="23" t="e">
        <f t="shared" si="3"/>
        <v>#REF!</v>
      </c>
      <c r="J17" s="23" t="e">
        <f t="shared" si="3"/>
        <v>#REF!</v>
      </c>
      <c r="K17" s="23" t="e">
        <f t="shared" si="4"/>
        <v>#REF!</v>
      </c>
      <c r="L17" s="23" t="e">
        <f t="shared" si="4"/>
        <v>#REF!</v>
      </c>
    </row>
    <row r="18" s="42" customFormat="1" ht="18" customHeight="1" spans="1:12">
      <c r="A18" s="304"/>
      <c r="B18" s="357" t="s">
        <v>409</v>
      </c>
      <c r="C18" s="125" t="e">
        <f ca="1" t="shared" ref="C18:J18" si="5">SUM(C14:C15)</f>
        <v>#REF!</v>
      </c>
      <c r="D18" s="125">
        <f ca="1" t="shared" si="5"/>
        <v>0</v>
      </c>
      <c r="E18" s="125">
        <f>评估汇总!F11</f>
        <v>0</v>
      </c>
      <c r="F18" s="125">
        <f>评估汇总!G11</f>
        <v>0</v>
      </c>
      <c r="G18" s="125">
        <f ca="1" t="shared" si="5"/>
        <v>0</v>
      </c>
      <c r="H18" s="125">
        <f ca="1" t="shared" si="5"/>
        <v>0</v>
      </c>
      <c r="I18" s="125">
        <f ca="1" t="shared" si="5"/>
        <v>-7638692.98</v>
      </c>
      <c r="J18" s="125">
        <f ca="1" t="shared" si="5"/>
        <v>-347373.85</v>
      </c>
      <c r="K18" s="125" t="str">
        <f ca="1" t="shared" si="4"/>
        <v/>
      </c>
      <c r="L18" s="125" t="str">
        <f ca="1" t="shared" si="4"/>
        <v/>
      </c>
    </row>
    <row r="19" ht="18" customHeight="1" spans="1:12">
      <c r="A19" s="20"/>
      <c r="B19" s="24"/>
      <c r="C19" s="23"/>
      <c r="D19" s="23"/>
      <c r="E19" s="23"/>
      <c r="F19" s="23"/>
      <c r="G19" s="23"/>
      <c r="H19" s="23"/>
      <c r="I19" s="23"/>
      <c r="J19" s="23"/>
      <c r="K19" s="23"/>
      <c r="L19" s="23"/>
    </row>
    <row r="20" ht="18" customHeight="1" spans="1:12">
      <c r="A20" s="20"/>
      <c r="B20" s="120" t="s">
        <v>410</v>
      </c>
      <c r="C20" s="23"/>
      <c r="D20" s="23"/>
      <c r="E20" s="23"/>
      <c r="F20" s="23"/>
      <c r="G20" s="23"/>
      <c r="H20" s="23"/>
      <c r="I20" s="23"/>
      <c r="J20" s="23"/>
      <c r="K20" s="23"/>
      <c r="L20" s="23"/>
    </row>
    <row r="21" ht="18" customHeight="1" spans="1:12">
      <c r="A21" s="121">
        <v>38200</v>
      </c>
      <c r="B21" s="120" t="s">
        <v>411</v>
      </c>
      <c r="C21" s="23"/>
      <c r="D21" s="23"/>
      <c r="E21" s="23">
        <f>工程物资汇总!E7</f>
        <v>0</v>
      </c>
      <c r="F21" s="23">
        <f>工程物资汇总!F7</f>
        <v>0</v>
      </c>
      <c r="G21" s="23"/>
      <c r="H21" s="23"/>
      <c r="I21" s="23"/>
      <c r="J21" s="23"/>
      <c r="K21" s="23"/>
      <c r="L21" s="23"/>
    </row>
    <row r="22" ht="18" customHeight="1" spans="1:12">
      <c r="A22" s="121">
        <v>38201</v>
      </c>
      <c r="B22" s="120" t="s">
        <v>412</v>
      </c>
      <c r="C22" s="23"/>
      <c r="D22" s="23"/>
      <c r="E22" s="23">
        <f>工程物资汇总!E8</f>
        <v>0</v>
      </c>
      <c r="F22" s="23">
        <f>工程物资汇总!F8</f>
        <v>0</v>
      </c>
      <c r="G22" s="23"/>
      <c r="H22" s="23"/>
      <c r="I22" s="23"/>
      <c r="J22" s="23"/>
      <c r="K22" s="23"/>
      <c r="L22" s="23"/>
    </row>
    <row r="23" ht="18" customHeight="1" spans="1:12">
      <c r="A23" s="121">
        <v>38202</v>
      </c>
      <c r="B23" s="120" t="s">
        <v>413</v>
      </c>
      <c r="C23" s="23"/>
      <c r="D23" s="23"/>
      <c r="E23" s="23">
        <f>工程物资汇总!E9</f>
        <v>0</v>
      </c>
      <c r="F23" s="23">
        <f>工程物资汇总!F9</f>
        <v>0</v>
      </c>
      <c r="G23" s="23"/>
      <c r="H23" s="23"/>
      <c r="I23" s="23"/>
      <c r="J23" s="23"/>
      <c r="K23" s="23"/>
      <c r="L23" s="23"/>
    </row>
    <row r="24" ht="18" customHeight="1" spans="1:12">
      <c r="A24" s="121">
        <v>38203</v>
      </c>
      <c r="B24" s="120" t="s">
        <v>414</v>
      </c>
      <c r="C24" s="23">
        <f ca="1">土地!K25</f>
        <v>0</v>
      </c>
      <c r="D24" s="23">
        <f ca="1">土地!L25</f>
        <v>0</v>
      </c>
      <c r="E24" s="23">
        <f>工程物资汇总!E10</f>
        <v>0</v>
      </c>
      <c r="F24" s="23">
        <f>工程物资汇总!F10</f>
        <v>0</v>
      </c>
      <c r="G24" s="23">
        <f ca="1">土地!O25</f>
        <v>0</v>
      </c>
      <c r="H24" s="23">
        <f ca="1">土地!P25</f>
        <v>0</v>
      </c>
      <c r="I24" s="23">
        <f ca="1">G24-E24</f>
        <v>0</v>
      </c>
      <c r="J24" s="23">
        <f ca="1">H24-F24</f>
        <v>0</v>
      </c>
      <c r="K24" s="23" t="str">
        <f ca="1">IF(E24=0,"",I24/E24*100)</f>
        <v/>
      </c>
      <c r="L24" s="23" t="str">
        <f ca="1">IF(F24=0,"",J24/F24*100)</f>
        <v/>
      </c>
    </row>
    <row r="25" ht="18" customHeight="1" spans="1:12">
      <c r="A25" s="358"/>
      <c r="B25" s="357" t="s">
        <v>415</v>
      </c>
      <c r="C25" s="23"/>
      <c r="D25" s="23"/>
      <c r="E25" s="23">
        <f>工程物资汇总!E11</f>
        <v>0</v>
      </c>
      <c r="F25" s="23">
        <f>工程物资汇总!F11</f>
        <v>0</v>
      </c>
      <c r="G25" s="23"/>
      <c r="H25" s="23"/>
      <c r="I25" s="23"/>
      <c r="J25" s="23"/>
      <c r="K25" s="23"/>
      <c r="L25" s="23"/>
    </row>
    <row r="26" ht="18" hidden="1" customHeight="1" spans="1:12">
      <c r="A26" s="151" t="s">
        <v>416</v>
      </c>
      <c r="B26" s="26"/>
      <c r="C26" s="23" t="e">
        <f ca="1" t="shared" ref="C26:J26" si="6">SUM(C11,C18,C24)</f>
        <v>#REF!</v>
      </c>
      <c r="D26" s="23">
        <f ca="1" t="shared" si="6"/>
        <v>0</v>
      </c>
      <c r="E26" s="23">
        <f ca="1" t="shared" si="6"/>
        <v>0</v>
      </c>
      <c r="F26" s="23">
        <f ca="1" t="shared" si="6"/>
        <v>0</v>
      </c>
      <c r="G26" s="23">
        <f ca="1" t="shared" si="6"/>
        <v>0</v>
      </c>
      <c r="H26" s="23">
        <f ca="1" t="shared" si="6"/>
        <v>0</v>
      </c>
      <c r="I26" s="23">
        <f ca="1" t="shared" si="6"/>
        <v>-7638692.98</v>
      </c>
      <c r="J26" s="23">
        <f ca="1" t="shared" si="6"/>
        <v>-347373.85</v>
      </c>
      <c r="K26" s="23" t="str">
        <f ca="1" t="shared" ref="K26:L28" si="7">IF(E26=0,"",I26/E26*100)</f>
        <v/>
      </c>
      <c r="L26" s="23" t="str">
        <f ca="1" t="shared" si="7"/>
        <v/>
      </c>
    </row>
    <row r="27" ht="18" hidden="1" customHeight="1" spans="1:12">
      <c r="A27" s="25" t="s">
        <v>417</v>
      </c>
      <c r="B27" s="26"/>
      <c r="C27" s="23"/>
      <c r="D27" s="23" t="e">
        <f>SUM(房屋建筑物!Z26,构筑物!P26,管道沟槽!O26,井巷工程!P26,设备!L234,车辆!N26,#REF!,土地!L26)</f>
        <v>#REF!</v>
      </c>
      <c r="E27" s="23"/>
      <c r="F27" s="23" t="e">
        <f>SUM(房屋建筑物!AB26,构筑物!R26,管道沟槽!Q26,井巷工程!R26,设备!N234,车辆!P26,#REF!,土地!N26)</f>
        <v>#REF!</v>
      </c>
      <c r="G27" s="23"/>
      <c r="H27" s="23" t="e">
        <f>SUM(房屋建筑物!AE26,构筑物!U26,管道沟槽!T26,井巷工程!U26,设备!Q234,车辆!S26,#REF!,土地!P26)</f>
        <v>#REF!</v>
      </c>
      <c r="I27" s="23"/>
      <c r="J27" s="23" t="e">
        <f>H27-F27</f>
        <v>#REF!</v>
      </c>
      <c r="K27" s="23" t="str">
        <f t="shared" si="7"/>
        <v/>
      </c>
      <c r="L27" s="23" t="e">
        <f t="shared" si="7"/>
        <v>#REF!</v>
      </c>
    </row>
    <row r="28" s="42" customFormat="1" ht="18" customHeight="1" spans="1:12">
      <c r="A28" s="305" t="s">
        <v>416</v>
      </c>
      <c r="B28" s="124"/>
      <c r="C28" s="125" t="e">
        <f ca="1" t="shared" ref="C28:J28" si="8">C26-C27</f>
        <v>#REF!</v>
      </c>
      <c r="D28" s="125" t="e">
        <f ca="1" t="shared" si="8"/>
        <v>#REF!</v>
      </c>
      <c r="E28" s="125">
        <f ca="1">E11+E18+E25</f>
        <v>0</v>
      </c>
      <c r="F28" s="125">
        <f ca="1">F11+F18+F25</f>
        <v>0</v>
      </c>
      <c r="G28" s="125">
        <f ca="1" t="shared" si="8"/>
        <v>0</v>
      </c>
      <c r="H28" s="125" t="e">
        <f ca="1" t="shared" si="8"/>
        <v>#REF!</v>
      </c>
      <c r="I28" s="125">
        <f ca="1" t="shared" si="8"/>
        <v>-7638692.98</v>
      </c>
      <c r="J28" s="125" t="e">
        <f ca="1" t="shared" si="8"/>
        <v>#REF!</v>
      </c>
      <c r="K28" s="125" t="str">
        <f ca="1" t="shared" si="7"/>
        <v/>
      </c>
      <c r="L28" s="125" t="str">
        <f ca="1" t="shared" si="7"/>
        <v/>
      </c>
    </row>
    <row r="29" customHeight="1" spans="1:7">
      <c r="A29" s="27" t="e">
        <f>#REF!&amp;#REF!</f>
        <v>#REF!</v>
      </c>
      <c r="G29" s="79" t="e">
        <f ca="1">IF(土地!M25=0,"评估人员："&amp;#REF!&amp;""&amp;#REF!,"评估人员："&amp;#REF!&amp;""&amp;#REF!&amp;""&amp;#REF!)</f>
        <v>#REF!</v>
      </c>
    </row>
    <row r="30" customHeight="1" spans="1:1">
      <c r="A30" s="27" t="e">
        <f>CONCATENATE(#REF!,#REF!,#REF!,#REF!,#REF!,#REF!,#REF!)</f>
        <v>#REF!</v>
      </c>
    </row>
  </sheetData>
  <mergeCells count="12">
    <mergeCell ref="A1:L1"/>
    <mergeCell ref="A2:L2"/>
    <mergeCell ref="C4:D4"/>
    <mergeCell ref="E4:F4"/>
    <mergeCell ref="G4:H4"/>
    <mergeCell ref="I4:J4"/>
    <mergeCell ref="K4:L4"/>
    <mergeCell ref="A26:B26"/>
    <mergeCell ref="A27:B27"/>
    <mergeCell ref="A28:B28"/>
    <mergeCell ref="A4:A5"/>
    <mergeCell ref="B4:B5"/>
  </mergeCells>
  <hyperlinks>
    <hyperlink ref="B7" location="机器设备!A1" display="在用周转材料一批"/>
    <hyperlink ref="B8" location="机器设备!A1" display="在用周转材料二批"/>
    <hyperlink ref="B9" location="机器设备!A1" display="在用周转材料三批"/>
    <hyperlink ref="B10" location="机器设备!A1" display="在用周转材料四批"/>
    <hyperlink ref="B14" location="机器设备!A1" display="设备一批"/>
    <hyperlink ref="B15" location="机器设备!A1" display="设备二批"/>
    <hyperlink ref="B16" location="机器设备!A1" display="设备三批"/>
    <hyperlink ref="B17" location="机器设备!A1" display="设备四批"/>
    <hyperlink ref="B21" location="机器设备!A1" display="工程物资一批"/>
    <hyperlink ref="B22" location="机器设备!A1" display="工程物资二批"/>
    <hyperlink ref="B23" location="机器设备!A1" display="工程物资三批"/>
    <hyperlink ref="B24" location="机器设备!A1" display="工程物资四批"/>
  </hyperlinks>
  <pageMargins left="0.75" right="0.75" top="1" bottom="1" header="0.5" footer="0.5"/>
  <pageSetup paperSize="9" orientation="portrait"/>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A3" sqref="A3"/>
    </sheetView>
  </sheetViews>
  <sheetFormatPr defaultColWidth="8.6" defaultRowHeight="15.75" customHeight="1"/>
  <cols>
    <col min="1" max="1" width="5.6" style="11" customWidth="1"/>
    <col min="2" max="2" width="26.5" style="11" customWidth="1"/>
    <col min="3" max="4" width="14.5" style="11" hidden="1" customWidth="1" outlineLevel="1"/>
    <col min="5" max="5" width="14.5" style="11" customWidth="1" collapsed="1"/>
    <col min="6" max="6" width="14.5" style="11" customWidth="1"/>
    <col min="7" max="8" width="14.5" style="11" hidden="1" customWidth="1"/>
    <col min="9" max="10" width="9.2" style="11" hidden="1" customWidth="1"/>
    <col min="11" max="12" width="7.6" style="11" hidden="1" customWidth="1"/>
    <col min="13" max="32" width="9" style="11"/>
    <col min="33" max="16384" width="8.6" style="11"/>
  </cols>
  <sheetData>
    <row r="1" s="9" customFormat="1" ht="30" customHeight="1" spans="1:12">
      <c r="A1" s="12" t="s">
        <v>418</v>
      </c>
      <c r="B1" s="12"/>
      <c r="C1" s="12"/>
      <c r="D1" s="12"/>
      <c r="E1" s="12"/>
      <c r="F1" s="12"/>
      <c r="G1" s="12"/>
      <c r="H1" s="12"/>
      <c r="I1" s="12"/>
      <c r="J1" s="12"/>
      <c r="K1" s="12"/>
      <c r="L1" s="12"/>
    </row>
    <row r="2" ht="14.25" customHeight="1" spans="1:12">
      <c r="A2" s="113" t="str">
        <f>CONCATENATE([2]基本信息!A4,[2]基本信息!B4,[2]基本信息!C4,[2]基本信息!D4,[2]基本信息!E4,[2]基本信息!F4,[2]基本信息!G4)</f>
        <v>评估基准日：2019年月日</v>
      </c>
      <c r="B2" s="113"/>
      <c r="C2" s="113"/>
      <c r="D2" s="113"/>
      <c r="E2" s="113"/>
      <c r="F2" s="113"/>
      <c r="G2" s="114"/>
      <c r="H2" s="114"/>
      <c r="I2" s="114"/>
      <c r="J2" s="114"/>
      <c r="K2" s="114"/>
      <c r="L2" s="114"/>
    </row>
    <row r="3" customHeight="1" spans="1:12">
      <c r="A3" s="16" t="str">
        <f>[2]基本信息!A3&amp;[2]基本信息!B3</f>
        <v>被评估单位：</v>
      </c>
      <c r="K3" s="118"/>
      <c r="L3" s="17" t="s">
        <v>168</v>
      </c>
    </row>
    <row r="4" s="10" customFormat="1" customHeight="1" spans="1:12">
      <c r="A4" s="115" t="s">
        <v>216</v>
      </c>
      <c r="B4" s="115" t="s">
        <v>183</v>
      </c>
      <c r="C4" s="116" t="s">
        <v>141</v>
      </c>
      <c r="D4" s="117"/>
      <c r="E4" s="48" t="s">
        <v>142</v>
      </c>
      <c r="F4" s="82"/>
      <c r="G4" s="48" t="s">
        <v>143</v>
      </c>
      <c r="H4" s="82"/>
      <c r="I4" s="48" t="s">
        <v>170</v>
      </c>
      <c r="J4" s="82"/>
      <c r="K4" s="48" t="s">
        <v>251</v>
      </c>
      <c r="L4" s="82"/>
    </row>
    <row r="5" s="10" customFormat="1" customHeight="1" spans="1:12">
      <c r="A5" s="118"/>
      <c r="B5" s="118"/>
      <c r="C5" s="119" t="s">
        <v>388</v>
      </c>
      <c r="D5" s="119" t="s">
        <v>389</v>
      </c>
      <c r="E5" s="46" t="s">
        <v>388</v>
      </c>
      <c r="F5" s="46" t="s">
        <v>389</v>
      </c>
      <c r="G5" s="46" t="s">
        <v>388</v>
      </c>
      <c r="H5" s="46" t="s">
        <v>389</v>
      </c>
      <c r="I5" s="46" t="s">
        <v>388</v>
      </c>
      <c r="J5" s="46" t="s">
        <v>389</v>
      </c>
      <c r="K5" s="46" t="s">
        <v>388</v>
      </c>
      <c r="L5" s="46" t="s">
        <v>389</v>
      </c>
    </row>
    <row r="6" ht="18" customHeight="1" spans="1:12">
      <c r="A6" s="20"/>
      <c r="B6" s="120" t="s">
        <v>390</v>
      </c>
      <c r="C6" s="23"/>
      <c r="D6" s="23"/>
      <c r="E6" s="23"/>
      <c r="F6" s="23"/>
      <c r="G6" s="23"/>
      <c r="H6" s="23"/>
      <c r="I6" s="23"/>
      <c r="J6" s="23"/>
      <c r="K6" s="23"/>
      <c r="L6" s="23"/>
    </row>
    <row r="7" ht="18" customHeight="1" spans="1:12">
      <c r="A7" s="20" t="s">
        <v>419</v>
      </c>
      <c r="B7" s="122" t="s">
        <v>392</v>
      </c>
      <c r="C7" s="23">
        <f>[2]线缆二批!L105</f>
        <v>0</v>
      </c>
      <c r="D7" s="23">
        <f>[2]线缆二批!M105</f>
        <v>0</v>
      </c>
      <c r="E7" s="23">
        <f ca="1">在用周转材料一批!K25</f>
        <v>0</v>
      </c>
      <c r="F7" s="23">
        <f ca="1">在用周转材料一批!K25</f>
        <v>0</v>
      </c>
      <c r="G7" s="23">
        <f>[2]线缆一批!Q20</f>
        <v>0</v>
      </c>
      <c r="H7" s="23">
        <f>[2]线缆一批!Q20</f>
        <v>0</v>
      </c>
      <c r="I7" s="23">
        <f ca="1" t="shared" ref="I7:J11" si="0">G7-E7</f>
        <v>0</v>
      </c>
      <c r="J7" s="23">
        <f ca="1" t="shared" si="0"/>
        <v>0</v>
      </c>
      <c r="K7" s="23" t="str">
        <f ca="1" t="shared" ref="K7:L11" si="1">IF(E7=0,"",I7/E7*100)</f>
        <v/>
      </c>
      <c r="L7" s="23" t="str">
        <f ca="1" t="shared" si="1"/>
        <v/>
      </c>
    </row>
    <row r="8" ht="18" customHeight="1" spans="1:12">
      <c r="A8" s="20" t="s">
        <v>420</v>
      </c>
      <c r="B8" s="122" t="s">
        <v>394</v>
      </c>
      <c r="C8" s="23">
        <f>[2]线缆三批!K100</f>
        <v>0</v>
      </c>
      <c r="D8" s="23">
        <f>[2]线缆三批!L100</f>
        <v>0</v>
      </c>
      <c r="E8" s="23">
        <f ca="1">在用周转材料二批!K25</f>
        <v>0</v>
      </c>
      <c r="F8" s="23">
        <f ca="1">在用周转材料二批!K25</f>
        <v>0</v>
      </c>
      <c r="G8" s="23">
        <f>[2]线缆二批!Q20</f>
        <v>0</v>
      </c>
      <c r="H8" s="23">
        <f>[2]线缆二批!Q20</f>
        <v>0</v>
      </c>
      <c r="I8" s="23">
        <f ca="1" t="shared" si="0"/>
        <v>0</v>
      </c>
      <c r="J8" s="23">
        <f ca="1" t="shared" si="0"/>
        <v>0</v>
      </c>
      <c r="K8" s="23" t="str">
        <f ca="1" t="shared" si="1"/>
        <v/>
      </c>
      <c r="L8" s="23" t="str">
        <f ca="1" t="shared" si="1"/>
        <v/>
      </c>
    </row>
    <row r="9" customFormat="1" ht="18" customHeight="1" spans="1:12">
      <c r="A9" s="20" t="s">
        <v>421</v>
      </c>
      <c r="B9" s="122" t="s">
        <v>396</v>
      </c>
      <c r="C9" s="23">
        <f>[2]线缆三批!K101</f>
        <v>0</v>
      </c>
      <c r="D9" s="23">
        <f>[2]线缆三批!L101</f>
        <v>0</v>
      </c>
      <c r="E9" s="23">
        <f ca="1">在用周转材料三批!K25</f>
        <v>0</v>
      </c>
      <c r="F9" s="23">
        <f ca="1">在用周转材料三批!K25</f>
        <v>0</v>
      </c>
      <c r="G9" s="23">
        <f>[2]线缆三批!Q20</f>
        <v>0</v>
      </c>
      <c r="H9" s="23">
        <f>[2]线缆三批!Q20</f>
        <v>0</v>
      </c>
      <c r="I9" s="23">
        <f ca="1" t="shared" si="0"/>
        <v>0</v>
      </c>
      <c r="J9" s="23">
        <f ca="1" t="shared" si="0"/>
        <v>0</v>
      </c>
      <c r="K9" s="23" t="str">
        <f ca="1" t="shared" si="1"/>
        <v/>
      </c>
      <c r="L9" s="23" t="str">
        <f ca="1" t="shared" si="1"/>
        <v/>
      </c>
    </row>
    <row r="10" customFormat="1" ht="18" customHeight="1" spans="1:12">
      <c r="A10" s="20" t="s">
        <v>422</v>
      </c>
      <c r="B10" s="122" t="s">
        <v>398</v>
      </c>
      <c r="C10" s="23">
        <f>[2]线缆三批!K102</f>
        <v>0</v>
      </c>
      <c r="D10" s="23">
        <f>[2]线缆三批!L102</f>
        <v>0</v>
      </c>
      <c r="E10" s="23">
        <f ca="1">在用周转材料四批!K25</f>
        <v>0</v>
      </c>
      <c r="F10" s="23">
        <f ca="1">在用周转材料四批!K25</f>
        <v>0</v>
      </c>
      <c r="G10" s="23">
        <f>[2]线缆四批!Q20</f>
        <v>0</v>
      </c>
      <c r="H10" s="23">
        <f>[2]线缆四批!Q20</f>
        <v>0</v>
      </c>
      <c r="I10" s="23">
        <f ca="1" t="shared" si="0"/>
        <v>0</v>
      </c>
      <c r="J10" s="23">
        <f ca="1" t="shared" si="0"/>
        <v>0</v>
      </c>
      <c r="K10" s="23" t="str">
        <f ca="1" t="shared" si="1"/>
        <v/>
      </c>
      <c r="L10" s="23" t="str">
        <f ca="1" t="shared" si="1"/>
        <v/>
      </c>
    </row>
    <row r="11" s="42" customFormat="1" ht="18" customHeight="1" spans="1:12">
      <c r="A11" s="123" t="s">
        <v>399</v>
      </c>
      <c r="B11" s="124"/>
      <c r="C11" s="125" t="e">
        <f>#REF!-#REF!</f>
        <v>#REF!</v>
      </c>
      <c r="D11" s="125" t="e">
        <f>#REF!-#REF!</f>
        <v>#REF!</v>
      </c>
      <c r="E11" s="125">
        <f ca="1">SUM(E7:E10)</f>
        <v>0</v>
      </c>
      <c r="F11" s="125">
        <f ca="1">SUM(F7:F10)</f>
        <v>0</v>
      </c>
      <c r="G11" s="125">
        <f>SUM(G7:G10)</f>
        <v>0</v>
      </c>
      <c r="H11" s="125">
        <f>SUM(H7:H10)</f>
        <v>0</v>
      </c>
      <c r="I11" s="125">
        <f ca="1" t="shared" si="0"/>
        <v>0</v>
      </c>
      <c r="J11" s="125">
        <f ca="1" t="shared" si="0"/>
        <v>0</v>
      </c>
      <c r="K11" s="125" t="str">
        <f ca="1" t="shared" si="1"/>
        <v/>
      </c>
      <c r="L11" s="125" t="str">
        <f ca="1" t="shared" si="1"/>
        <v/>
      </c>
    </row>
    <row r="12" customHeight="1" spans="1:7">
      <c r="A12" s="27" t="str">
        <f>[2]基本信息!A6&amp;[2]基本信息!B6</f>
        <v>填表人：</v>
      </c>
      <c r="G12" s="79" t="str">
        <f>IF([2]土地!M25=0,"评估人员："&amp;[2]基本信息!I6&amp;""&amp;[2]基本信息!I7,"评估人员："&amp;[2]基本信息!I6&amp;""&amp;[2]基本信息!I7&amp;""&amp;[2]基本信息!I8)</f>
        <v>评估人员：秦秀兰、宁燕、刘莉莉</v>
      </c>
    </row>
    <row r="13" customHeight="1" spans="1:1">
      <c r="A13" s="27" t="str">
        <f>CONCATENATE([2]基本信息!A5,[2]基本信息!B5,[2]基本信息!C5,[2]基本信息!D5,[2]基本信息!E5,[2]基本信息!F5,[2]基本信息!G5)</f>
        <v>填表日期：年月日</v>
      </c>
    </row>
  </sheetData>
  <mergeCells count="10">
    <mergeCell ref="A1:L1"/>
    <mergeCell ref="A2:L2"/>
    <mergeCell ref="C4:D4"/>
    <mergeCell ref="E4:F4"/>
    <mergeCell ref="G4:H4"/>
    <mergeCell ref="I4:J4"/>
    <mergeCell ref="K4:L4"/>
    <mergeCell ref="A11:B11"/>
    <mergeCell ref="A4:A5"/>
    <mergeCell ref="B4:B5"/>
  </mergeCells>
  <hyperlinks>
    <hyperlink ref="B7" location="机器设备!A1" display="在用周转材料一批"/>
    <hyperlink ref="B8" location="机器设备!A1" display="在用周转材料二批"/>
    <hyperlink ref="B9" location="机器设备!A1" display="在用周转材料三批"/>
    <hyperlink ref="B10" location="机器设备!A1" display="在用周转材料四批"/>
  </hyperlinks>
  <pageMargins left="0.75" right="0.75" top="1" bottom="1" header="0.5" footer="0.5"/>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29"/>
  <sheetViews>
    <sheetView view="pageBreakPreview" zoomScaleNormal="100" workbookViewId="0">
      <pane ySplit="5" topLeftCell="A6" activePane="bottomLeft" state="frozen"/>
      <selection/>
      <selection pane="bottomLeft" activeCell="G9" sqref="G9"/>
    </sheetView>
  </sheetViews>
  <sheetFormatPr defaultColWidth="8.6" defaultRowHeight="15.75" customHeight="1"/>
  <cols>
    <col min="1" max="1" width="5.8" style="11" customWidth="1"/>
    <col min="2" max="2" width="9.5" style="11" customWidth="1"/>
    <col min="3" max="4" width="21.1" style="11" customWidth="1"/>
    <col min="5" max="5" width="10.6" style="139" customWidth="1"/>
    <col min="6" max="6" width="5.3" style="139" customWidth="1"/>
    <col min="7" max="7" width="8.6" style="11" customWidth="1"/>
    <col min="8" max="8" width="10" style="11" hidden="1" customWidth="1" outlineLevel="1"/>
    <col min="9" max="9" width="12.7" style="11" hidden="1" customWidth="1" outlineLevel="1"/>
    <col min="10" max="10" width="11" style="11" customWidth="1" collapsed="1"/>
    <col min="11" max="11" width="11" style="11" customWidth="1"/>
    <col min="12" max="12" width="9.2" style="11" customWidth="1"/>
    <col min="13" max="13" width="8.5" style="11" hidden="1" customWidth="1"/>
    <col min="14" max="14" width="8.3" style="11" hidden="1" customWidth="1"/>
    <col min="15" max="15" width="13.8" style="11" hidden="1" customWidth="1"/>
    <col min="16" max="16" width="7" style="11" hidden="1" customWidth="1"/>
    <col min="17" max="17" width="9.8" style="11" customWidth="1"/>
    <col min="18" max="33" width="9" style="11"/>
    <col min="34" max="16384" width="8.6" style="11"/>
  </cols>
  <sheetData>
    <row r="1" s="9" customFormat="1" ht="30" customHeight="1" spans="1:17">
      <c r="A1" s="12" t="s">
        <v>423</v>
      </c>
      <c r="B1" s="12"/>
      <c r="C1" s="28"/>
      <c r="D1" s="28"/>
      <c r="E1" s="28"/>
      <c r="F1" s="28"/>
      <c r="G1" s="28"/>
      <c r="H1" s="28"/>
      <c r="I1" s="28"/>
      <c r="J1" s="28"/>
      <c r="K1" s="28"/>
      <c r="L1" s="28"/>
      <c r="M1" s="28"/>
      <c r="N1" s="28"/>
      <c r="O1" s="28"/>
      <c r="P1" s="28"/>
      <c r="Q1" s="28"/>
    </row>
    <row r="2" ht="14.25" customHeight="1" spans="1:17">
      <c r="A2" s="14" t="e">
        <f>CONCATENATE(#REF!,#REF!,#REF!,#REF!,#REF!,#REF!,#REF!)</f>
        <v>#REF!</v>
      </c>
      <c r="B2" s="14"/>
      <c r="C2" s="14"/>
      <c r="D2" s="14"/>
      <c r="E2" s="14"/>
      <c r="F2" s="14"/>
      <c r="G2" s="14"/>
      <c r="H2" s="14"/>
      <c r="I2" s="15"/>
      <c r="J2" s="15"/>
      <c r="K2" s="15"/>
      <c r="L2" s="15"/>
      <c r="M2" s="15"/>
      <c r="N2" s="15"/>
      <c r="O2" s="15"/>
      <c r="P2" s="15"/>
      <c r="Q2" s="15"/>
    </row>
    <row r="3" customHeight="1" spans="1:17">
      <c r="A3" s="16" t="e">
        <f>#REF!&amp;#REF!</f>
        <v>#REF!</v>
      </c>
      <c r="B3" s="16"/>
      <c r="Q3" s="17" t="s">
        <v>168</v>
      </c>
    </row>
    <row r="4" s="10" customFormat="1" customHeight="1" spans="1:17">
      <c r="A4" s="18" t="s">
        <v>169</v>
      </c>
      <c r="B4" s="132" t="s">
        <v>424</v>
      </c>
      <c r="C4" s="18" t="s">
        <v>337</v>
      </c>
      <c r="D4" s="92" t="s">
        <v>425</v>
      </c>
      <c r="E4" s="286" t="s">
        <v>426</v>
      </c>
      <c r="F4" s="132" t="s">
        <v>338</v>
      </c>
      <c r="G4" s="132" t="s">
        <v>427</v>
      </c>
      <c r="H4" s="31" t="s">
        <v>141</v>
      </c>
      <c r="I4" s="33"/>
      <c r="J4" s="34" t="s">
        <v>142</v>
      </c>
      <c r="K4" s="38"/>
      <c r="L4" s="18" t="s">
        <v>342</v>
      </c>
      <c r="M4" s="18" t="s">
        <v>143</v>
      </c>
      <c r="N4" s="20"/>
      <c r="O4" s="20"/>
      <c r="P4" s="18" t="s">
        <v>171</v>
      </c>
      <c r="Q4" s="18" t="s">
        <v>240</v>
      </c>
    </row>
    <row r="5" s="10" customFormat="1" customHeight="1" spans="1:17">
      <c r="A5" s="20"/>
      <c r="B5" s="133"/>
      <c r="C5" s="20"/>
      <c r="D5" s="94"/>
      <c r="E5" s="287"/>
      <c r="F5" s="133"/>
      <c r="G5" s="133"/>
      <c r="H5" s="19" t="s">
        <v>339</v>
      </c>
      <c r="I5" s="19" t="s">
        <v>341</v>
      </c>
      <c r="J5" s="18" t="s">
        <v>339</v>
      </c>
      <c r="K5" s="18" t="s">
        <v>341</v>
      </c>
      <c r="L5" s="20"/>
      <c r="M5" s="18" t="s">
        <v>340</v>
      </c>
      <c r="N5" s="18" t="s">
        <v>428</v>
      </c>
      <c r="O5" s="18" t="s">
        <v>341</v>
      </c>
      <c r="P5" s="20"/>
      <c r="Q5" s="20"/>
    </row>
    <row r="6" customHeight="1" spans="1:17">
      <c r="A6" s="95"/>
      <c r="B6" s="95"/>
      <c r="C6" s="148"/>
      <c r="D6" s="148"/>
      <c r="E6" s="97"/>
      <c r="F6" s="148"/>
      <c r="G6" s="95"/>
      <c r="H6" s="106"/>
      <c r="I6" s="106"/>
      <c r="J6" s="106"/>
      <c r="K6" s="106"/>
      <c r="L6" s="356"/>
      <c r="M6" s="106"/>
      <c r="N6" s="107"/>
      <c r="O6" s="106">
        <f>L6*M6*N6/100</f>
        <v>0</v>
      </c>
      <c r="P6" s="106" t="str">
        <f>IF(K6=0,"",(O6-K6)/K6*100)</f>
        <v/>
      </c>
      <c r="Q6" s="149"/>
    </row>
    <row r="7" customHeight="1" spans="1:17">
      <c r="A7" s="20"/>
      <c r="B7" s="20"/>
      <c r="C7" s="21"/>
      <c r="D7" s="21"/>
      <c r="E7" s="22"/>
      <c r="F7" s="65"/>
      <c r="G7" s="20"/>
      <c r="H7" s="23"/>
      <c r="I7" s="23"/>
      <c r="J7" s="23"/>
      <c r="K7" s="23"/>
      <c r="L7" s="43"/>
      <c r="M7" s="23"/>
      <c r="N7" s="58"/>
      <c r="O7" s="23">
        <f t="shared" ref="O7:O24" si="0">L7*M7*N7/100</f>
        <v>0</v>
      </c>
      <c r="P7" s="23" t="str">
        <f t="shared" ref="P7:P27" si="1">IF(K7=0,"",(O7-K7)/K7*100)</f>
        <v/>
      </c>
      <c r="Q7" s="24"/>
    </row>
    <row r="8" customHeight="1" spans="1:17">
      <c r="A8" s="20"/>
      <c r="B8" s="20"/>
      <c r="C8" s="21"/>
      <c r="D8" s="21"/>
      <c r="E8" s="22"/>
      <c r="F8" s="65"/>
      <c r="G8" s="20"/>
      <c r="H8" s="23"/>
      <c r="I8" s="23"/>
      <c r="J8" s="23"/>
      <c r="K8" s="23"/>
      <c r="L8" s="43"/>
      <c r="M8" s="23"/>
      <c r="N8" s="58"/>
      <c r="O8" s="23">
        <f t="shared" si="0"/>
        <v>0</v>
      </c>
      <c r="P8" s="23" t="str">
        <f t="shared" si="1"/>
        <v/>
      </c>
      <c r="Q8" s="24"/>
    </row>
    <row r="9" customHeight="1" spans="1:17">
      <c r="A9" s="20"/>
      <c r="B9" s="20"/>
      <c r="C9" s="21"/>
      <c r="D9" s="21"/>
      <c r="E9" s="22"/>
      <c r="F9" s="65"/>
      <c r="G9" s="20"/>
      <c r="H9" s="23"/>
      <c r="I9" s="23"/>
      <c r="J9" s="23"/>
      <c r="K9" s="23"/>
      <c r="L9" s="43"/>
      <c r="M9" s="23"/>
      <c r="N9" s="58"/>
      <c r="O9" s="23">
        <f t="shared" si="0"/>
        <v>0</v>
      </c>
      <c r="P9" s="23" t="str">
        <f t="shared" si="1"/>
        <v/>
      </c>
      <c r="Q9" s="24"/>
    </row>
    <row r="10" customHeight="1" spans="1:17">
      <c r="A10" s="20"/>
      <c r="B10" s="20"/>
      <c r="C10" s="21"/>
      <c r="D10" s="21"/>
      <c r="E10" s="22"/>
      <c r="F10" s="65"/>
      <c r="G10" s="20"/>
      <c r="H10" s="23"/>
      <c r="I10" s="23"/>
      <c r="J10" s="23"/>
      <c r="K10" s="23"/>
      <c r="L10" s="43"/>
      <c r="M10" s="23"/>
      <c r="N10" s="58"/>
      <c r="O10" s="23">
        <f t="shared" si="0"/>
        <v>0</v>
      </c>
      <c r="P10" s="23" t="str">
        <f t="shared" si="1"/>
        <v/>
      </c>
      <c r="Q10" s="24"/>
    </row>
    <row r="11" customHeight="1" spans="1:17">
      <c r="A11" s="20"/>
      <c r="B11" s="20"/>
      <c r="C11" s="21"/>
      <c r="D11" s="21"/>
      <c r="E11" s="22"/>
      <c r="F11" s="65"/>
      <c r="G11" s="20"/>
      <c r="H11" s="23"/>
      <c r="I11" s="23"/>
      <c r="J11" s="23"/>
      <c r="K11" s="23"/>
      <c r="L11" s="43"/>
      <c r="M11" s="23"/>
      <c r="N11" s="58"/>
      <c r="O11" s="23">
        <f t="shared" si="0"/>
        <v>0</v>
      </c>
      <c r="P11" s="23" t="str">
        <f t="shared" si="1"/>
        <v/>
      </c>
      <c r="Q11" s="24"/>
    </row>
    <row r="12" customHeight="1" spans="1:17">
      <c r="A12" s="20"/>
      <c r="B12" s="20"/>
      <c r="C12" s="21"/>
      <c r="D12" s="21"/>
      <c r="E12" s="22"/>
      <c r="F12" s="65"/>
      <c r="G12" s="20"/>
      <c r="H12" s="23"/>
      <c r="I12" s="23"/>
      <c r="J12" s="23"/>
      <c r="K12" s="23"/>
      <c r="L12" s="43"/>
      <c r="M12" s="23"/>
      <c r="N12" s="58"/>
      <c r="O12" s="23">
        <f t="shared" si="0"/>
        <v>0</v>
      </c>
      <c r="P12" s="23" t="str">
        <f t="shared" si="1"/>
        <v/>
      </c>
      <c r="Q12" s="24"/>
    </row>
    <row r="13" customHeight="1" spans="1:17">
      <c r="A13" s="20"/>
      <c r="B13" s="20"/>
      <c r="C13" s="21"/>
      <c r="D13" s="21"/>
      <c r="E13" s="22"/>
      <c r="F13" s="65"/>
      <c r="G13" s="20"/>
      <c r="H13" s="23"/>
      <c r="I13" s="23"/>
      <c r="J13" s="23"/>
      <c r="K13" s="23"/>
      <c r="L13" s="43"/>
      <c r="M13" s="23"/>
      <c r="N13" s="58"/>
      <c r="O13" s="23">
        <f t="shared" si="0"/>
        <v>0</v>
      </c>
      <c r="P13" s="23" t="str">
        <f t="shared" si="1"/>
        <v/>
      </c>
      <c r="Q13" s="24"/>
    </row>
    <row r="14" customHeight="1" spans="1:17">
      <c r="A14" s="20"/>
      <c r="B14" s="20"/>
      <c r="C14" s="21"/>
      <c r="D14" s="21"/>
      <c r="E14" s="22"/>
      <c r="F14" s="65"/>
      <c r="G14" s="20"/>
      <c r="H14" s="23"/>
      <c r="I14" s="23"/>
      <c r="J14" s="23"/>
      <c r="K14" s="23"/>
      <c r="L14" s="43"/>
      <c r="M14" s="23"/>
      <c r="N14" s="58"/>
      <c r="O14" s="23">
        <f t="shared" si="0"/>
        <v>0</v>
      </c>
      <c r="P14" s="23" t="str">
        <f t="shared" si="1"/>
        <v/>
      </c>
      <c r="Q14" s="24"/>
    </row>
    <row r="15" customHeight="1" spans="1:17">
      <c r="A15" s="20"/>
      <c r="B15" s="20"/>
      <c r="C15" s="21"/>
      <c r="D15" s="21"/>
      <c r="E15" s="22"/>
      <c r="F15" s="65"/>
      <c r="G15" s="20"/>
      <c r="H15" s="23"/>
      <c r="I15" s="23"/>
      <c r="J15" s="23"/>
      <c r="K15" s="23"/>
      <c r="L15" s="43"/>
      <c r="M15" s="23"/>
      <c r="N15" s="58"/>
      <c r="O15" s="23">
        <f t="shared" si="0"/>
        <v>0</v>
      </c>
      <c r="P15" s="23" t="str">
        <f t="shared" si="1"/>
        <v/>
      </c>
      <c r="Q15" s="24"/>
    </row>
    <row r="16" customHeight="1" spans="1:17">
      <c r="A16" s="20"/>
      <c r="B16" s="20"/>
      <c r="C16" s="21"/>
      <c r="D16" s="21"/>
      <c r="E16" s="22"/>
      <c r="F16" s="65"/>
      <c r="G16" s="20"/>
      <c r="H16" s="23"/>
      <c r="I16" s="23"/>
      <c r="J16" s="23"/>
      <c r="K16" s="23"/>
      <c r="L16" s="43"/>
      <c r="M16" s="23"/>
      <c r="N16" s="58"/>
      <c r="O16" s="23">
        <f t="shared" si="0"/>
        <v>0</v>
      </c>
      <c r="P16" s="23" t="str">
        <f t="shared" si="1"/>
        <v/>
      </c>
      <c r="Q16" s="24"/>
    </row>
    <row r="17" customHeight="1" spans="1:17">
      <c r="A17" s="20"/>
      <c r="B17" s="20"/>
      <c r="C17" s="21"/>
      <c r="D17" s="21"/>
      <c r="E17" s="22"/>
      <c r="F17" s="65"/>
      <c r="G17" s="20"/>
      <c r="H17" s="23"/>
      <c r="I17" s="23"/>
      <c r="J17" s="23"/>
      <c r="K17" s="23"/>
      <c r="L17" s="43"/>
      <c r="M17" s="23"/>
      <c r="N17" s="58"/>
      <c r="O17" s="23">
        <f t="shared" si="0"/>
        <v>0</v>
      </c>
      <c r="P17" s="23" t="str">
        <f t="shared" si="1"/>
        <v/>
      </c>
      <c r="Q17" s="24"/>
    </row>
    <row r="18" customHeight="1" spans="1:17">
      <c r="A18" s="20"/>
      <c r="B18" s="20"/>
      <c r="C18" s="21"/>
      <c r="D18" s="21"/>
      <c r="E18" s="22"/>
      <c r="F18" s="65"/>
      <c r="G18" s="20"/>
      <c r="H18" s="23"/>
      <c r="I18" s="23"/>
      <c r="J18" s="23"/>
      <c r="K18" s="23"/>
      <c r="L18" s="43"/>
      <c r="M18" s="23"/>
      <c r="N18" s="58"/>
      <c r="O18" s="23">
        <f t="shared" si="0"/>
        <v>0</v>
      </c>
      <c r="P18" s="23" t="str">
        <f t="shared" si="1"/>
        <v/>
      </c>
      <c r="Q18" s="24"/>
    </row>
    <row r="19" customHeight="1" spans="1:17">
      <c r="A19" s="20"/>
      <c r="B19" s="20"/>
      <c r="C19" s="21"/>
      <c r="D19" s="21"/>
      <c r="E19" s="22"/>
      <c r="F19" s="65"/>
      <c r="G19" s="20"/>
      <c r="H19" s="23"/>
      <c r="I19" s="23"/>
      <c r="J19" s="23"/>
      <c r="K19" s="23"/>
      <c r="L19" s="43"/>
      <c r="M19" s="23"/>
      <c r="N19" s="58"/>
      <c r="O19" s="23">
        <f t="shared" si="0"/>
        <v>0</v>
      </c>
      <c r="P19" s="23" t="str">
        <f t="shared" si="1"/>
        <v/>
      </c>
      <c r="Q19" s="24"/>
    </row>
    <row r="20" customHeight="1" spans="1:17">
      <c r="A20" s="20"/>
      <c r="B20" s="20"/>
      <c r="C20" s="21"/>
      <c r="D20" s="21"/>
      <c r="E20" s="22"/>
      <c r="F20" s="65"/>
      <c r="G20" s="20"/>
      <c r="H20" s="23"/>
      <c r="I20" s="23"/>
      <c r="J20" s="23"/>
      <c r="K20" s="23"/>
      <c r="L20" s="43"/>
      <c r="M20" s="23"/>
      <c r="N20" s="58"/>
      <c r="O20" s="23">
        <f t="shared" si="0"/>
        <v>0</v>
      </c>
      <c r="P20" s="23" t="str">
        <f t="shared" si="1"/>
        <v/>
      </c>
      <c r="Q20" s="24"/>
    </row>
    <row r="21" customHeight="1" spans="1:17">
      <c r="A21" s="20"/>
      <c r="B21" s="20"/>
      <c r="C21" s="21"/>
      <c r="D21" s="21"/>
      <c r="E21" s="22"/>
      <c r="F21" s="65"/>
      <c r="G21" s="20"/>
      <c r="H21" s="23"/>
      <c r="I21" s="23"/>
      <c r="J21" s="23"/>
      <c r="K21" s="23"/>
      <c r="L21" s="43"/>
      <c r="M21" s="23"/>
      <c r="N21" s="58"/>
      <c r="O21" s="23">
        <f t="shared" si="0"/>
        <v>0</v>
      </c>
      <c r="P21" s="23" t="str">
        <f t="shared" si="1"/>
        <v/>
      </c>
      <c r="Q21" s="24"/>
    </row>
    <row r="22" customHeight="1" spans="1:17">
      <c r="A22" s="20"/>
      <c r="B22" s="20"/>
      <c r="C22" s="21"/>
      <c r="D22" s="21"/>
      <c r="E22" s="22"/>
      <c r="F22" s="65"/>
      <c r="G22" s="20"/>
      <c r="H22" s="23"/>
      <c r="I22" s="23"/>
      <c r="J22" s="23"/>
      <c r="K22" s="23"/>
      <c r="L22" s="43"/>
      <c r="M22" s="23"/>
      <c r="N22" s="58"/>
      <c r="O22" s="23">
        <f t="shared" si="0"/>
        <v>0</v>
      </c>
      <c r="P22" s="23" t="str">
        <f t="shared" si="1"/>
        <v/>
      </c>
      <c r="Q22" s="24"/>
    </row>
    <row r="23" customHeight="1" spans="1:17">
      <c r="A23" s="20"/>
      <c r="B23" s="20"/>
      <c r="C23" s="21"/>
      <c r="D23" s="21"/>
      <c r="E23" s="22"/>
      <c r="F23" s="65"/>
      <c r="G23" s="20"/>
      <c r="H23" s="23"/>
      <c r="I23" s="23"/>
      <c r="J23" s="23"/>
      <c r="K23" s="23"/>
      <c r="L23" s="43"/>
      <c r="M23" s="23"/>
      <c r="N23" s="58"/>
      <c r="O23" s="23">
        <f t="shared" si="0"/>
        <v>0</v>
      </c>
      <c r="P23" s="23" t="str">
        <f t="shared" si="1"/>
        <v/>
      </c>
      <c r="Q23" s="24"/>
    </row>
    <row r="24" customHeight="1" spans="1:17">
      <c r="A24" s="20"/>
      <c r="B24" s="20"/>
      <c r="C24" s="21"/>
      <c r="D24" s="21"/>
      <c r="E24" s="22"/>
      <c r="F24" s="288"/>
      <c r="G24" s="20"/>
      <c r="H24" s="23"/>
      <c r="I24" s="23"/>
      <c r="J24" s="23"/>
      <c r="K24" s="23"/>
      <c r="L24" s="43"/>
      <c r="M24" s="23"/>
      <c r="N24" s="58"/>
      <c r="O24" s="23">
        <f t="shared" si="0"/>
        <v>0</v>
      </c>
      <c r="P24" s="23" t="str">
        <f t="shared" si="1"/>
        <v/>
      </c>
      <c r="Q24" s="24"/>
    </row>
    <row r="25" customHeight="1" spans="1:17">
      <c r="A25" s="25" t="s">
        <v>214</v>
      </c>
      <c r="B25" s="66"/>
      <c r="C25" s="40"/>
      <c r="D25" s="40"/>
      <c r="E25" s="291"/>
      <c r="F25" s="291"/>
      <c r="G25" s="24"/>
      <c r="H25" s="23"/>
      <c r="I25" s="23">
        <f ca="1">SUM(I6:上一行)</f>
        <v>0</v>
      </c>
      <c r="J25" s="23"/>
      <c r="K25" s="23">
        <f ca="1">SUM(K6:上一行)</f>
        <v>0</v>
      </c>
      <c r="L25" s="23"/>
      <c r="M25" s="23"/>
      <c r="N25" s="23"/>
      <c r="O25" s="23">
        <f ca="1">SUM(O6:上一行)</f>
        <v>0</v>
      </c>
      <c r="P25" s="23" t="str">
        <f ca="1" t="shared" si="1"/>
        <v/>
      </c>
      <c r="Q25" s="24"/>
    </row>
    <row r="26" hidden="1" customHeight="1" spans="1:17">
      <c r="A26" s="25" t="s">
        <v>343</v>
      </c>
      <c r="B26" s="66"/>
      <c r="C26" s="40"/>
      <c r="D26" s="40"/>
      <c r="E26" s="291"/>
      <c r="F26" s="291"/>
      <c r="G26" s="24"/>
      <c r="H26" s="23"/>
      <c r="I26" s="23"/>
      <c r="J26" s="23"/>
      <c r="K26" s="23"/>
      <c r="L26" s="43"/>
      <c r="M26" s="23"/>
      <c r="N26" s="58"/>
      <c r="O26" s="23"/>
      <c r="P26" s="23" t="str">
        <f t="shared" si="1"/>
        <v/>
      </c>
      <c r="Q26" s="24"/>
    </row>
    <row r="27" hidden="1" customHeight="1" spans="1:17">
      <c r="A27" s="25" t="s">
        <v>429</v>
      </c>
      <c r="B27" s="66"/>
      <c r="C27" s="40"/>
      <c r="D27" s="40"/>
      <c r="E27" s="291"/>
      <c r="F27" s="291"/>
      <c r="G27" s="24"/>
      <c r="H27" s="23"/>
      <c r="I27" s="23">
        <f ca="1">I25-I26</f>
        <v>0</v>
      </c>
      <c r="J27" s="23"/>
      <c r="K27" s="23">
        <f ca="1">K25-K26</f>
        <v>0</v>
      </c>
      <c r="L27" s="43"/>
      <c r="M27" s="23"/>
      <c r="N27" s="58"/>
      <c r="O27" s="23">
        <f ca="1">O25-O26</f>
        <v>0</v>
      </c>
      <c r="P27" s="23" t="str">
        <f ca="1" t="shared" si="1"/>
        <v/>
      </c>
      <c r="Q27" s="24"/>
    </row>
    <row r="28" customHeight="1" spans="1:11">
      <c r="A28" s="27" t="e">
        <f>#REF!&amp;#REF!</f>
        <v>#REF!</v>
      </c>
      <c r="B28" s="27"/>
      <c r="K28" s="16"/>
    </row>
    <row r="29" customHeight="1" spans="1:2">
      <c r="A29" s="30" t="e">
        <f>CONCATENATE(#REF!,#REF!,#REF!,#REF!,#REF!,#REF!,#REF!)</f>
        <v>#REF!</v>
      </c>
      <c r="B29" s="30"/>
    </row>
  </sheetData>
  <mergeCells count="18">
    <mergeCell ref="A1:Q1"/>
    <mergeCell ref="A2:Q2"/>
    <mergeCell ref="H4:I4"/>
    <mergeCell ref="J4:K4"/>
    <mergeCell ref="M4:O4"/>
    <mergeCell ref="A25:C25"/>
    <mergeCell ref="A26:C26"/>
    <mergeCell ref="A27:C27"/>
    <mergeCell ref="A4:A5"/>
    <mergeCell ref="B4:B5"/>
    <mergeCell ref="C4:C5"/>
    <mergeCell ref="D4:D5"/>
    <mergeCell ref="E4:E5"/>
    <mergeCell ref="F4:F5"/>
    <mergeCell ref="G4:G5"/>
    <mergeCell ref="L4:L5"/>
    <mergeCell ref="P4:P5"/>
    <mergeCell ref="Q4:Q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Q1"/>
  </dataValidations>
  <printOptions horizontalCentered="1"/>
  <pageMargins left="0.35" right="0.35" top="0.79" bottom="0.79" header="0.94" footer="0.51"/>
  <pageSetup paperSize="9" fitToHeight="0" orientation="landscape" blackAndWhite="1" horizontalDpi="600" verticalDpi="600"/>
  <headerFooter alignWithMargins="0">
    <oddHeader>&amp;R&amp;"宋体"表3-9-9-1
在用周转材料一批</oddHeader>
    <oddFooter>&amp;C第 &amp;P 页</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view="pageBreakPreview" zoomScaleNormal="100" workbookViewId="0">
      <selection activeCell="C13" sqref="C13"/>
    </sheetView>
  </sheetViews>
  <sheetFormatPr defaultColWidth="8.6" defaultRowHeight="15.75" customHeight="1"/>
  <cols>
    <col min="1" max="1" width="5.8" style="11" customWidth="1"/>
    <col min="2" max="2" width="9.5" style="11" customWidth="1"/>
    <col min="3" max="4" width="21.1" style="11" customWidth="1"/>
    <col min="5" max="5" width="10.6" style="139" customWidth="1"/>
    <col min="6" max="6" width="5.3" style="139" customWidth="1"/>
    <col min="7" max="7" width="8.6" style="11" customWidth="1"/>
    <col min="8" max="8" width="10" style="11" hidden="1" customWidth="1" outlineLevel="1"/>
    <col min="9" max="9" width="12.7" style="11" hidden="1" customWidth="1" outlineLevel="1"/>
    <col min="10" max="10" width="11" style="11" customWidth="1" collapsed="1"/>
    <col min="11" max="11" width="11" style="11" customWidth="1"/>
    <col min="12" max="12" width="9.2" style="11" customWidth="1"/>
    <col min="13" max="13" width="8.5" style="11" hidden="1" customWidth="1"/>
    <col min="14" max="14" width="8.3" style="11" hidden="1" customWidth="1"/>
    <col min="15" max="15" width="13.8" style="11" hidden="1" customWidth="1"/>
    <col min="16" max="16" width="7" style="11" hidden="1" customWidth="1"/>
    <col min="17" max="17" width="9.8" style="11" customWidth="1"/>
    <col min="18" max="33" width="9" style="11"/>
    <col min="34" max="16384" width="8.6" style="11"/>
  </cols>
  <sheetData>
    <row r="1" s="9" customFormat="1" ht="30" customHeight="1" spans="1:17">
      <c r="A1" s="12" t="s">
        <v>423</v>
      </c>
      <c r="B1" s="12"/>
      <c r="C1" s="28"/>
      <c r="D1" s="28"/>
      <c r="E1" s="28"/>
      <c r="F1" s="28"/>
      <c r="G1" s="28"/>
      <c r="H1" s="28"/>
      <c r="I1" s="28"/>
      <c r="J1" s="28"/>
      <c r="K1" s="28"/>
      <c r="L1" s="28"/>
      <c r="M1" s="28"/>
      <c r="N1" s="28"/>
      <c r="O1" s="28"/>
      <c r="P1" s="28"/>
      <c r="Q1" s="28"/>
    </row>
    <row r="2" ht="14.25" customHeight="1" spans="1:17">
      <c r="A2" s="14" t="e">
        <f>CONCATENATE(#REF!,#REF!,#REF!,#REF!,#REF!,#REF!,#REF!)</f>
        <v>#REF!</v>
      </c>
      <c r="B2" s="14"/>
      <c r="C2" s="14"/>
      <c r="D2" s="14"/>
      <c r="E2" s="14"/>
      <c r="F2" s="14"/>
      <c r="G2" s="14"/>
      <c r="H2" s="14"/>
      <c r="I2" s="15"/>
      <c r="J2" s="15"/>
      <c r="K2" s="15"/>
      <c r="L2" s="15"/>
      <c r="M2" s="15"/>
      <c r="N2" s="15"/>
      <c r="O2" s="15"/>
      <c r="P2" s="15"/>
      <c r="Q2" s="15"/>
    </row>
    <row r="3" customHeight="1" spans="1:17">
      <c r="A3" s="16" t="e">
        <f>#REF!&amp;#REF!</f>
        <v>#REF!</v>
      </c>
      <c r="B3" s="16"/>
      <c r="Q3" s="17" t="s">
        <v>168</v>
      </c>
    </row>
    <row r="4" s="10" customFormat="1" customHeight="1" spans="1:17">
      <c r="A4" s="18" t="s">
        <v>169</v>
      </c>
      <c r="B4" s="132" t="s">
        <v>424</v>
      </c>
      <c r="C4" s="18" t="s">
        <v>337</v>
      </c>
      <c r="D4" s="92" t="s">
        <v>425</v>
      </c>
      <c r="E4" s="286" t="s">
        <v>426</v>
      </c>
      <c r="F4" s="132" t="s">
        <v>338</v>
      </c>
      <c r="G4" s="132" t="s">
        <v>427</v>
      </c>
      <c r="H4" s="31" t="s">
        <v>141</v>
      </c>
      <c r="I4" s="33"/>
      <c r="J4" s="34" t="s">
        <v>142</v>
      </c>
      <c r="K4" s="38"/>
      <c r="L4" s="18" t="s">
        <v>342</v>
      </c>
      <c r="M4" s="18" t="s">
        <v>143</v>
      </c>
      <c r="N4" s="20"/>
      <c r="O4" s="20"/>
      <c r="P4" s="18" t="s">
        <v>171</v>
      </c>
      <c r="Q4" s="18" t="s">
        <v>240</v>
      </c>
    </row>
    <row r="5" s="10" customFormat="1" customHeight="1" spans="1:17">
      <c r="A5" s="20"/>
      <c r="B5" s="133"/>
      <c r="C5" s="20"/>
      <c r="D5" s="94"/>
      <c r="E5" s="287"/>
      <c r="F5" s="133"/>
      <c r="G5" s="133"/>
      <c r="H5" s="19" t="s">
        <v>339</v>
      </c>
      <c r="I5" s="19" t="s">
        <v>341</v>
      </c>
      <c r="J5" s="18" t="s">
        <v>339</v>
      </c>
      <c r="K5" s="18" t="s">
        <v>341</v>
      </c>
      <c r="L5" s="20"/>
      <c r="M5" s="18" t="s">
        <v>340</v>
      </c>
      <c r="N5" s="18" t="s">
        <v>428</v>
      </c>
      <c r="O5" s="18" t="s">
        <v>341</v>
      </c>
      <c r="P5" s="20"/>
      <c r="Q5" s="20"/>
    </row>
    <row r="6" customHeight="1" spans="1:17">
      <c r="A6" s="95"/>
      <c r="B6" s="95"/>
      <c r="C6" s="148"/>
      <c r="D6" s="148"/>
      <c r="E6" s="97"/>
      <c r="F6" s="148"/>
      <c r="G6" s="95"/>
      <c r="H6" s="106"/>
      <c r="I6" s="106"/>
      <c r="J6" s="106"/>
      <c r="K6" s="106"/>
      <c r="L6" s="356"/>
      <c r="M6" s="106"/>
      <c r="N6" s="107"/>
      <c r="O6" s="106">
        <f t="shared" ref="O6:O24" si="0">L6*M6*N6/100</f>
        <v>0</v>
      </c>
      <c r="P6" s="106" t="str">
        <f t="shared" ref="P6:P27" si="1">IF(K6=0,"",(O6-K6)/K6*100)</f>
        <v/>
      </c>
      <c r="Q6" s="149"/>
    </row>
    <row r="7" customHeight="1" spans="1:17">
      <c r="A7" s="20"/>
      <c r="B7" s="20"/>
      <c r="C7" s="21"/>
      <c r="D7" s="21"/>
      <c r="E7" s="22"/>
      <c r="F7" s="65"/>
      <c r="G7" s="20"/>
      <c r="H7" s="23"/>
      <c r="I7" s="23"/>
      <c r="J7" s="23"/>
      <c r="K7" s="23"/>
      <c r="L7" s="43"/>
      <c r="M7" s="23"/>
      <c r="N7" s="58"/>
      <c r="O7" s="23">
        <f t="shared" si="0"/>
        <v>0</v>
      </c>
      <c r="P7" s="23" t="str">
        <f t="shared" si="1"/>
        <v/>
      </c>
      <c r="Q7" s="24"/>
    </row>
    <row r="8" customHeight="1" spans="1:17">
      <c r="A8" s="20"/>
      <c r="B8" s="20"/>
      <c r="C8" s="21"/>
      <c r="D8" s="21"/>
      <c r="E8" s="22"/>
      <c r="F8" s="65"/>
      <c r="G8" s="20"/>
      <c r="H8" s="23"/>
      <c r="I8" s="23"/>
      <c r="J8" s="23"/>
      <c r="K8" s="23"/>
      <c r="L8" s="43"/>
      <c r="M8" s="23"/>
      <c r="N8" s="58"/>
      <c r="O8" s="23">
        <f t="shared" si="0"/>
        <v>0</v>
      </c>
      <c r="P8" s="23" t="str">
        <f t="shared" si="1"/>
        <v/>
      </c>
      <c r="Q8" s="24"/>
    </row>
    <row r="9" customHeight="1" spans="1:17">
      <c r="A9" s="20"/>
      <c r="B9" s="20"/>
      <c r="C9" s="21"/>
      <c r="D9" s="21"/>
      <c r="E9" s="22"/>
      <c r="F9" s="65"/>
      <c r="G9" s="20"/>
      <c r="H9" s="23"/>
      <c r="I9" s="23"/>
      <c r="J9" s="23"/>
      <c r="K9" s="23"/>
      <c r="L9" s="43"/>
      <c r="M9" s="23"/>
      <c r="N9" s="58"/>
      <c r="O9" s="23">
        <f t="shared" si="0"/>
        <v>0</v>
      </c>
      <c r="P9" s="23" t="str">
        <f t="shared" si="1"/>
        <v/>
      </c>
      <c r="Q9" s="24"/>
    </row>
    <row r="10" customHeight="1" spans="1:17">
      <c r="A10" s="20"/>
      <c r="B10" s="20"/>
      <c r="C10" s="21"/>
      <c r="D10" s="21"/>
      <c r="E10" s="22"/>
      <c r="F10" s="65"/>
      <c r="G10" s="20"/>
      <c r="H10" s="23"/>
      <c r="I10" s="23"/>
      <c r="J10" s="23"/>
      <c r="K10" s="23"/>
      <c r="L10" s="43"/>
      <c r="M10" s="23"/>
      <c r="N10" s="58"/>
      <c r="O10" s="23">
        <f t="shared" si="0"/>
        <v>0</v>
      </c>
      <c r="P10" s="23" t="str">
        <f t="shared" si="1"/>
        <v/>
      </c>
      <c r="Q10" s="24"/>
    </row>
    <row r="11" customHeight="1" spans="1:17">
      <c r="A11" s="20"/>
      <c r="B11" s="20"/>
      <c r="C11" s="21"/>
      <c r="D11" s="21"/>
      <c r="E11" s="22"/>
      <c r="F11" s="65"/>
      <c r="G11" s="20"/>
      <c r="H11" s="23"/>
      <c r="I11" s="23"/>
      <c r="J11" s="23"/>
      <c r="K11" s="23"/>
      <c r="L11" s="43"/>
      <c r="M11" s="23"/>
      <c r="N11" s="58"/>
      <c r="O11" s="23">
        <f t="shared" si="0"/>
        <v>0</v>
      </c>
      <c r="P11" s="23" t="str">
        <f t="shared" si="1"/>
        <v/>
      </c>
      <c r="Q11" s="24"/>
    </row>
    <row r="12" customHeight="1" spans="1:17">
      <c r="A12" s="20"/>
      <c r="B12" s="20"/>
      <c r="C12" s="21"/>
      <c r="D12" s="21"/>
      <c r="E12" s="22"/>
      <c r="F12" s="65"/>
      <c r="G12" s="20"/>
      <c r="H12" s="23"/>
      <c r="I12" s="23"/>
      <c r="J12" s="23"/>
      <c r="K12" s="23"/>
      <c r="L12" s="43"/>
      <c r="M12" s="23"/>
      <c r="N12" s="58"/>
      <c r="O12" s="23">
        <f t="shared" si="0"/>
        <v>0</v>
      </c>
      <c r="P12" s="23" t="str">
        <f t="shared" si="1"/>
        <v/>
      </c>
      <c r="Q12" s="24"/>
    </row>
    <row r="13" customHeight="1" spans="1:17">
      <c r="A13" s="20"/>
      <c r="B13" s="20"/>
      <c r="C13" s="21"/>
      <c r="D13" s="21"/>
      <c r="E13" s="22"/>
      <c r="F13" s="65"/>
      <c r="G13" s="20"/>
      <c r="H13" s="23"/>
      <c r="I13" s="23"/>
      <c r="J13" s="23"/>
      <c r="K13" s="23"/>
      <c r="L13" s="43"/>
      <c r="M13" s="23"/>
      <c r="N13" s="58"/>
      <c r="O13" s="23">
        <f t="shared" si="0"/>
        <v>0</v>
      </c>
      <c r="P13" s="23" t="str">
        <f t="shared" si="1"/>
        <v/>
      </c>
      <c r="Q13" s="24"/>
    </row>
    <row r="14" customHeight="1" spans="1:17">
      <c r="A14" s="20"/>
      <c r="B14" s="20"/>
      <c r="C14" s="21"/>
      <c r="D14" s="21"/>
      <c r="E14" s="22"/>
      <c r="F14" s="65"/>
      <c r="G14" s="20"/>
      <c r="H14" s="23"/>
      <c r="I14" s="23"/>
      <c r="J14" s="23"/>
      <c r="K14" s="23"/>
      <c r="L14" s="43"/>
      <c r="M14" s="23"/>
      <c r="N14" s="58"/>
      <c r="O14" s="23">
        <f t="shared" si="0"/>
        <v>0</v>
      </c>
      <c r="P14" s="23" t="str">
        <f t="shared" si="1"/>
        <v/>
      </c>
      <c r="Q14" s="24"/>
    </row>
    <row r="15" customHeight="1" spans="1:17">
      <c r="A15" s="20"/>
      <c r="B15" s="20"/>
      <c r="C15" s="21"/>
      <c r="D15" s="21"/>
      <c r="E15" s="22"/>
      <c r="F15" s="65"/>
      <c r="G15" s="20"/>
      <c r="H15" s="23"/>
      <c r="I15" s="23"/>
      <c r="J15" s="23"/>
      <c r="K15" s="23"/>
      <c r="L15" s="43"/>
      <c r="M15" s="23"/>
      <c r="N15" s="58"/>
      <c r="O15" s="23">
        <f t="shared" si="0"/>
        <v>0</v>
      </c>
      <c r="P15" s="23" t="str">
        <f t="shared" si="1"/>
        <v/>
      </c>
      <c r="Q15" s="24"/>
    </row>
    <row r="16" customHeight="1" spans="1:17">
      <c r="A16" s="20"/>
      <c r="B16" s="20"/>
      <c r="C16" s="21"/>
      <c r="D16" s="21"/>
      <c r="E16" s="22"/>
      <c r="F16" s="65"/>
      <c r="G16" s="20"/>
      <c r="H16" s="23"/>
      <c r="I16" s="23"/>
      <c r="J16" s="23"/>
      <c r="K16" s="23"/>
      <c r="L16" s="43"/>
      <c r="M16" s="23"/>
      <c r="N16" s="58"/>
      <c r="O16" s="23">
        <f t="shared" si="0"/>
        <v>0</v>
      </c>
      <c r="P16" s="23" t="str">
        <f t="shared" si="1"/>
        <v/>
      </c>
      <c r="Q16" s="24"/>
    </row>
    <row r="17" customHeight="1" spans="1:17">
      <c r="A17" s="20"/>
      <c r="B17" s="20"/>
      <c r="C17" s="21"/>
      <c r="D17" s="21"/>
      <c r="E17" s="22"/>
      <c r="F17" s="65"/>
      <c r="G17" s="20"/>
      <c r="H17" s="23"/>
      <c r="I17" s="23"/>
      <c r="J17" s="23"/>
      <c r="K17" s="23"/>
      <c r="L17" s="43"/>
      <c r="M17" s="23"/>
      <c r="N17" s="58"/>
      <c r="O17" s="23">
        <f t="shared" si="0"/>
        <v>0</v>
      </c>
      <c r="P17" s="23" t="str">
        <f t="shared" si="1"/>
        <v/>
      </c>
      <c r="Q17" s="24"/>
    </row>
    <row r="18" customHeight="1" spans="1:17">
      <c r="A18" s="20"/>
      <c r="B18" s="20"/>
      <c r="C18" s="21"/>
      <c r="D18" s="21"/>
      <c r="E18" s="22"/>
      <c r="F18" s="65"/>
      <c r="G18" s="20"/>
      <c r="H18" s="23"/>
      <c r="I18" s="23"/>
      <c r="J18" s="23"/>
      <c r="K18" s="23"/>
      <c r="L18" s="43"/>
      <c r="M18" s="23"/>
      <c r="N18" s="58"/>
      <c r="O18" s="23">
        <f t="shared" si="0"/>
        <v>0</v>
      </c>
      <c r="P18" s="23" t="str">
        <f t="shared" si="1"/>
        <v/>
      </c>
      <c r="Q18" s="24"/>
    </row>
    <row r="19" customHeight="1" spans="1:17">
      <c r="A19" s="20"/>
      <c r="B19" s="20"/>
      <c r="C19" s="21"/>
      <c r="D19" s="21"/>
      <c r="E19" s="22"/>
      <c r="F19" s="65"/>
      <c r="G19" s="20"/>
      <c r="H19" s="23"/>
      <c r="I19" s="23"/>
      <c r="J19" s="23"/>
      <c r="K19" s="23"/>
      <c r="L19" s="43"/>
      <c r="M19" s="23"/>
      <c r="N19" s="58"/>
      <c r="O19" s="23">
        <f t="shared" si="0"/>
        <v>0</v>
      </c>
      <c r="P19" s="23" t="str">
        <f t="shared" si="1"/>
        <v/>
      </c>
      <c r="Q19" s="24"/>
    </row>
    <row r="20" customHeight="1" spans="1:17">
      <c r="A20" s="20"/>
      <c r="B20" s="20"/>
      <c r="C20" s="21"/>
      <c r="D20" s="21"/>
      <c r="E20" s="22"/>
      <c r="F20" s="65"/>
      <c r="G20" s="20"/>
      <c r="H20" s="23"/>
      <c r="I20" s="23"/>
      <c r="J20" s="23"/>
      <c r="K20" s="23"/>
      <c r="L20" s="43"/>
      <c r="M20" s="23"/>
      <c r="N20" s="58"/>
      <c r="O20" s="23">
        <f t="shared" si="0"/>
        <v>0</v>
      </c>
      <c r="P20" s="23" t="str">
        <f t="shared" si="1"/>
        <v/>
      </c>
      <c r="Q20" s="24"/>
    </row>
    <row r="21" customHeight="1" spans="1:17">
      <c r="A21" s="20"/>
      <c r="B21" s="20"/>
      <c r="C21" s="21"/>
      <c r="D21" s="21"/>
      <c r="E21" s="22"/>
      <c r="F21" s="65"/>
      <c r="G21" s="20"/>
      <c r="H21" s="23"/>
      <c r="I21" s="23"/>
      <c r="J21" s="23"/>
      <c r="K21" s="23"/>
      <c r="L21" s="43"/>
      <c r="M21" s="23"/>
      <c r="N21" s="58"/>
      <c r="O21" s="23">
        <f t="shared" si="0"/>
        <v>0</v>
      </c>
      <c r="P21" s="23" t="str">
        <f t="shared" si="1"/>
        <v/>
      </c>
      <c r="Q21" s="24"/>
    </row>
    <row r="22" customHeight="1" spans="1:17">
      <c r="A22" s="20"/>
      <c r="B22" s="20"/>
      <c r="C22" s="21"/>
      <c r="D22" s="21"/>
      <c r="E22" s="22"/>
      <c r="F22" s="65"/>
      <c r="G22" s="20"/>
      <c r="H22" s="23"/>
      <c r="I22" s="23"/>
      <c r="J22" s="23"/>
      <c r="K22" s="23"/>
      <c r="L22" s="43"/>
      <c r="M22" s="23"/>
      <c r="N22" s="58"/>
      <c r="O22" s="23">
        <f t="shared" si="0"/>
        <v>0</v>
      </c>
      <c r="P22" s="23" t="str">
        <f t="shared" si="1"/>
        <v/>
      </c>
      <c r="Q22" s="24"/>
    </row>
    <row r="23" customHeight="1" spans="1:17">
      <c r="A23" s="20"/>
      <c r="B23" s="20"/>
      <c r="C23" s="21"/>
      <c r="D23" s="21"/>
      <c r="E23" s="22"/>
      <c r="F23" s="65"/>
      <c r="G23" s="20"/>
      <c r="H23" s="23"/>
      <c r="I23" s="23"/>
      <c r="J23" s="23"/>
      <c r="K23" s="23"/>
      <c r="L23" s="43"/>
      <c r="M23" s="23"/>
      <c r="N23" s="58"/>
      <c r="O23" s="23">
        <f t="shared" si="0"/>
        <v>0</v>
      </c>
      <c r="P23" s="23" t="str">
        <f t="shared" si="1"/>
        <v/>
      </c>
      <c r="Q23" s="24"/>
    </row>
    <row r="24" customHeight="1" spans="1:17">
      <c r="A24" s="20"/>
      <c r="B24" s="20"/>
      <c r="C24" s="21"/>
      <c r="D24" s="21"/>
      <c r="E24" s="22"/>
      <c r="F24" s="288"/>
      <c r="G24" s="20"/>
      <c r="H24" s="23"/>
      <c r="I24" s="23"/>
      <c r="J24" s="23"/>
      <c r="K24" s="23"/>
      <c r="L24" s="43"/>
      <c r="M24" s="23"/>
      <c r="N24" s="58"/>
      <c r="O24" s="23">
        <f t="shared" si="0"/>
        <v>0</v>
      </c>
      <c r="P24" s="23" t="str">
        <f t="shared" si="1"/>
        <v/>
      </c>
      <c r="Q24" s="24"/>
    </row>
    <row r="25" customHeight="1" spans="1:17">
      <c r="A25" s="25" t="s">
        <v>214</v>
      </c>
      <c r="B25" s="66"/>
      <c r="C25" s="40"/>
      <c r="D25" s="40"/>
      <c r="E25" s="291"/>
      <c r="F25" s="291"/>
      <c r="G25" s="24"/>
      <c r="H25" s="23"/>
      <c r="I25" s="23">
        <f ca="1">SUM(I6:上一行)</f>
        <v>0</v>
      </c>
      <c r="J25" s="23"/>
      <c r="K25" s="23">
        <f ca="1">SUM(K6:上一行)</f>
        <v>0</v>
      </c>
      <c r="L25" s="23"/>
      <c r="M25" s="23"/>
      <c r="N25" s="23"/>
      <c r="O25" s="23">
        <f ca="1">SUM(O6:上一行)</f>
        <v>0</v>
      </c>
      <c r="P25" s="23" t="str">
        <f ca="1" t="shared" si="1"/>
        <v/>
      </c>
      <c r="Q25" s="24"/>
    </row>
    <row r="26" hidden="1" customHeight="1" spans="1:17">
      <c r="A26" s="25" t="s">
        <v>343</v>
      </c>
      <c r="B26" s="66"/>
      <c r="C26" s="40"/>
      <c r="D26" s="40"/>
      <c r="E26" s="291"/>
      <c r="F26" s="291"/>
      <c r="G26" s="24"/>
      <c r="H26" s="23"/>
      <c r="I26" s="23"/>
      <c r="J26" s="23"/>
      <c r="K26" s="23"/>
      <c r="L26" s="43"/>
      <c r="M26" s="23"/>
      <c r="N26" s="58"/>
      <c r="O26" s="23"/>
      <c r="P26" s="23" t="str">
        <f t="shared" si="1"/>
        <v/>
      </c>
      <c r="Q26" s="24"/>
    </row>
    <row r="27" hidden="1" customHeight="1" spans="1:17">
      <c r="A27" s="25" t="s">
        <v>429</v>
      </c>
      <c r="B27" s="66"/>
      <c r="C27" s="40"/>
      <c r="D27" s="40"/>
      <c r="E27" s="291"/>
      <c r="F27" s="291"/>
      <c r="G27" s="24"/>
      <c r="H27" s="23"/>
      <c r="I27" s="23">
        <f ca="1">I25-I26</f>
        <v>0</v>
      </c>
      <c r="J27" s="23"/>
      <c r="K27" s="23">
        <f ca="1">K25-K26</f>
        <v>0</v>
      </c>
      <c r="L27" s="43"/>
      <c r="M27" s="23"/>
      <c r="N27" s="58"/>
      <c r="O27" s="23">
        <f ca="1">O25-O26</f>
        <v>0</v>
      </c>
      <c r="P27" s="23" t="str">
        <f ca="1" t="shared" si="1"/>
        <v/>
      </c>
      <c r="Q27" s="24"/>
    </row>
    <row r="28" customHeight="1" spans="1:11">
      <c r="A28" s="27" t="e">
        <f>#REF!&amp;#REF!</f>
        <v>#REF!</v>
      </c>
      <c r="B28" s="27"/>
      <c r="K28" s="16"/>
    </row>
    <row r="29" customHeight="1" spans="1:2">
      <c r="A29" s="30" t="e">
        <f>CONCATENATE(#REF!,#REF!,#REF!,#REF!,#REF!,#REF!,#REF!)</f>
        <v>#REF!</v>
      </c>
      <c r="B29" s="30"/>
    </row>
  </sheetData>
  <mergeCells count="18">
    <mergeCell ref="A1:Q1"/>
    <mergeCell ref="A2:Q2"/>
    <mergeCell ref="H4:I4"/>
    <mergeCell ref="J4:K4"/>
    <mergeCell ref="M4:O4"/>
    <mergeCell ref="A25:C25"/>
    <mergeCell ref="A26:C26"/>
    <mergeCell ref="A27:C27"/>
    <mergeCell ref="A4:A5"/>
    <mergeCell ref="B4:B5"/>
    <mergeCell ref="C4:C5"/>
    <mergeCell ref="D4:D5"/>
    <mergeCell ref="E4:E5"/>
    <mergeCell ref="F4:F5"/>
    <mergeCell ref="G4:G5"/>
    <mergeCell ref="L4:L5"/>
    <mergeCell ref="P4:P5"/>
    <mergeCell ref="Q4:Q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Q1"/>
  </dataValidations>
  <printOptions horizontalCentered="1"/>
  <pageMargins left="0.75" right="0.75" top="0.75" bottom="0.75" header="0.5" footer="0.5"/>
  <pageSetup paperSize="9" scale="98" orientation="landscape" horizontalDpi="600"/>
  <headerFooter>
    <oddHeader>&amp;R表3-9-9-2
在用周转材料二批</oddHeader>
    <oddFooter>&amp;C第 &amp;P 页</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view="pageBreakPreview" zoomScaleNormal="100" workbookViewId="0">
      <selection activeCell="J9" sqref="J9"/>
    </sheetView>
  </sheetViews>
  <sheetFormatPr defaultColWidth="8.6" defaultRowHeight="15.75" customHeight="1"/>
  <cols>
    <col min="1" max="1" width="5.8" style="11" customWidth="1"/>
    <col min="2" max="2" width="9.5" style="11" customWidth="1"/>
    <col min="3" max="3" width="21.1" style="11" customWidth="1"/>
    <col min="4" max="4" width="15.1" style="11" customWidth="1"/>
    <col min="5" max="5" width="10.6" style="139" customWidth="1"/>
    <col min="6" max="6" width="5.3" style="139" customWidth="1"/>
    <col min="7" max="7" width="8.6" style="11" customWidth="1"/>
    <col min="8" max="8" width="10" style="11" hidden="1" customWidth="1" outlineLevel="1"/>
    <col min="9" max="9" width="12.7" style="11" hidden="1" customWidth="1" outlineLevel="1"/>
    <col min="10" max="10" width="11" style="11" customWidth="1" collapsed="1"/>
    <col min="11" max="11" width="11" style="11" customWidth="1"/>
    <col min="12" max="12" width="9.2" style="11" customWidth="1"/>
    <col min="13" max="13" width="8.5" style="11" hidden="1" customWidth="1"/>
    <col min="14" max="14" width="8.3" style="11" hidden="1" customWidth="1"/>
    <col min="15" max="15" width="13.8" style="11" hidden="1" customWidth="1"/>
    <col min="16" max="16" width="7" style="11" hidden="1" customWidth="1"/>
    <col min="17" max="18" width="7.3" style="11" customWidth="1"/>
    <col min="19" max="33" width="9" style="11"/>
    <col min="34" max="16384" width="8.6" style="11"/>
  </cols>
  <sheetData>
    <row r="1" s="9" customFormat="1" ht="30" customHeight="1" spans="1:17">
      <c r="A1" s="12" t="s">
        <v>423</v>
      </c>
      <c r="B1" s="12"/>
      <c r="C1" s="28"/>
      <c r="D1" s="28"/>
      <c r="E1" s="28"/>
      <c r="F1" s="28"/>
      <c r="G1" s="28"/>
      <c r="H1" s="28"/>
      <c r="I1" s="28"/>
      <c r="J1" s="28"/>
      <c r="K1" s="28"/>
      <c r="L1" s="28"/>
      <c r="M1" s="28"/>
      <c r="N1" s="28"/>
      <c r="O1" s="28"/>
      <c r="P1" s="28"/>
      <c r="Q1" s="28"/>
    </row>
    <row r="2" ht="14.25" customHeight="1" spans="1:17">
      <c r="A2" s="14" t="e">
        <f>CONCATENATE(#REF!,#REF!,#REF!,#REF!,#REF!,#REF!,#REF!)</f>
        <v>#REF!</v>
      </c>
      <c r="B2" s="14"/>
      <c r="C2" s="14"/>
      <c r="D2" s="14"/>
      <c r="E2" s="14"/>
      <c r="F2" s="14"/>
      <c r="G2" s="14"/>
      <c r="H2" s="14"/>
      <c r="I2" s="15"/>
      <c r="J2" s="15"/>
      <c r="K2" s="15"/>
      <c r="L2" s="15"/>
      <c r="M2" s="15"/>
      <c r="N2" s="15"/>
      <c r="O2" s="15"/>
      <c r="P2" s="15"/>
      <c r="Q2" s="15"/>
    </row>
    <row r="3" customHeight="1" spans="1:17">
      <c r="A3" s="16" t="e">
        <f>#REF!&amp;#REF!</f>
        <v>#REF!</v>
      </c>
      <c r="B3" s="16"/>
      <c r="Q3" s="17" t="s">
        <v>168</v>
      </c>
    </row>
    <row r="4" s="10" customFormat="1" customHeight="1" spans="1:17">
      <c r="A4" s="18" t="s">
        <v>169</v>
      </c>
      <c r="B4" s="132" t="s">
        <v>424</v>
      </c>
      <c r="C4" s="18" t="s">
        <v>337</v>
      </c>
      <c r="D4" s="92" t="s">
        <v>425</v>
      </c>
      <c r="E4" s="286" t="s">
        <v>426</v>
      </c>
      <c r="F4" s="132" t="s">
        <v>338</v>
      </c>
      <c r="G4" s="132" t="s">
        <v>427</v>
      </c>
      <c r="H4" s="31" t="s">
        <v>141</v>
      </c>
      <c r="I4" s="33"/>
      <c r="J4" s="34" t="s">
        <v>142</v>
      </c>
      <c r="K4" s="38"/>
      <c r="L4" s="18" t="s">
        <v>342</v>
      </c>
      <c r="M4" s="18" t="s">
        <v>143</v>
      </c>
      <c r="N4" s="20"/>
      <c r="O4" s="20"/>
      <c r="P4" s="18" t="s">
        <v>171</v>
      </c>
      <c r="Q4" s="18" t="s">
        <v>240</v>
      </c>
    </row>
    <row r="5" s="10" customFormat="1" customHeight="1" spans="1:17">
      <c r="A5" s="20"/>
      <c r="B5" s="133"/>
      <c r="C5" s="20"/>
      <c r="D5" s="94"/>
      <c r="E5" s="287"/>
      <c r="F5" s="133"/>
      <c r="G5" s="133"/>
      <c r="H5" s="19" t="s">
        <v>339</v>
      </c>
      <c r="I5" s="19" t="s">
        <v>341</v>
      </c>
      <c r="J5" s="18" t="s">
        <v>339</v>
      </c>
      <c r="K5" s="18" t="s">
        <v>341</v>
      </c>
      <c r="L5" s="20"/>
      <c r="M5" s="18" t="s">
        <v>340</v>
      </c>
      <c r="N5" s="18" t="s">
        <v>428</v>
      </c>
      <c r="O5" s="18" t="s">
        <v>341</v>
      </c>
      <c r="P5" s="20"/>
      <c r="Q5" s="20"/>
    </row>
    <row r="6" customHeight="1" spans="1:17">
      <c r="A6" s="95"/>
      <c r="B6" s="95"/>
      <c r="C6" s="148"/>
      <c r="D6" s="148"/>
      <c r="E6" s="97"/>
      <c r="F6" s="148"/>
      <c r="G6" s="95"/>
      <c r="H6" s="106"/>
      <c r="I6" s="106"/>
      <c r="J6" s="106"/>
      <c r="K6" s="106"/>
      <c r="L6" s="356"/>
      <c r="M6" s="106"/>
      <c r="N6" s="107"/>
      <c r="O6" s="106">
        <f t="shared" ref="O6:O24" si="0">L6*M6*N6/100</f>
        <v>0</v>
      </c>
      <c r="P6" s="106" t="str">
        <f t="shared" ref="P6:P27" si="1">IF(K6=0,"",(O6-K6)/K6*100)</f>
        <v/>
      </c>
      <c r="Q6" s="149"/>
    </row>
    <row r="7" customHeight="1" spans="1:17">
      <c r="A7" s="20"/>
      <c r="B7" s="20"/>
      <c r="C7" s="21"/>
      <c r="D7" s="21"/>
      <c r="E7" s="22"/>
      <c r="F7" s="65"/>
      <c r="G7" s="20"/>
      <c r="H7" s="23"/>
      <c r="I7" s="23"/>
      <c r="J7" s="23"/>
      <c r="K7" s="23"/>
      <c r="L7" s="43"/>
      <c r="M7" s="23"/>
      <c r="N7" s="58"/>
      <c r="O7" s="23">
        <f t="shared" si="0"/>
        <v>0</v>
      </c>
      <c r="P7" s="23" t="str">
        <f t="shared" si="1"/>
        <v/>
      </c>
      <c r="Q7" s="24"/>
    </row>
    <row r="8" customHeight="1" spans="1:17">
      <c r="A8" s="20"/>
      <c r="B8" s="20"/>
      <c r="C8" s="21"/>
      <c r="D8" s="21"/>
      <c r="E8" s="22"/>
      <c r="F8" s="65"/>
      <c r="G8" s="20"/>
      <c r="H8" s="23"/>
      <c r="I8" s="23"/>
      <c r="J8" s="23"/>
      <c r="K8" s="23"/>
      <c r="L8" s="43"/>
      <c r="M8" s="23"/>
      <c r="N8" s="58"/>
      <c r="O8" s="23">
        <f t="shared" si="0"/>
        <v>0</v>
      </c>
      <c r="P8" s="23" t="str">
        <f t="shared" si="1"/>
        <v/>
      </c>
      <c r="Q8" s="24"/>
    </row>
    <row r="9" customHeight="1" spans="1:17">
      <c r="A9" s="20"/>
      <c r="B9" s="20"/>
      <c r="C9" s="21"/>
      <c r="D9" s="21"/>
      <c r="E9" s="22"/>
      <c r="F9" s="65"/>
      <c r="G9" s="20"/>
      <c r="H9" s="23"/>
      <c r="I9" s="23"/>
      <c r="J9" s="23"/>
      <c r="K9" s="23"/>
      <c r="L9" s="43"/>
      <c r="M9" s="23"/>
      <c r="N9" s="58"/>
      <c r="O9" s="23">
        <f t="shared" si="0"/>
        <v>0</v>
      </c>
      <c r="P9" s="23" t="str">
        <f t="shared" si="1"/>
        <v/>
      </c>
      <c r="Q9" s="24"/>
    </row>
    <row r="10" customHeight="1" spans="1:17">
      <c r="A10" s="20"/>
      <c r="B10" s="20"/>
      <c r="C10" s="21"/>
      <c r="D10" s="21"/>
      <c r="E10" s="22"/>
      <c r="F10" s="65"/>
      <c r="G10" s="20"/>
      <c r="H10" s="23"/>
      <c r="I10" s="23"/>
      <c r="J10" s="23"/>
      <c r="K10" s="23"/>
      <c r="L10" s="43"/>
      <c r="M10" s="23"/>
      <c r="N10" s="58"/>
      <c r="O10" s="23">
        <f t="shared" si="0"/>
        <v>0</v>
      </c>
      <c r="P10" s="23" t="str">
        <f t="shared" si="1"/>
        <v/>
      </c>
      <c r="Q10" s="24"/>
    </row>
    <row r="11" customHeight="1" spans="1:17">
      <c r="A11" s="20"/>
      <c r="B11" s="20"/>
      <c r="C11" s="21"/>
      <c r="D11" s="21"/>
      <c r="E11" s="22"/>
      <c r="F11" s="65"/>
      <c r="G11" s="20"/>
      <c r="H11" s="23"/>
      <c r="I11" s="23"/>
      <c r="J11" s="23"/>
      <c r="K11" s="23"/>
      <c r="L11" s="43"/>
      <c r="M11" s="23"/>
      <c r="N11" s="58"/>
      <c r="O11" s="23">
        <f t="shared" si="0"/>
        <v>0</v>
      </c>
      <c r="P11" s="23" t="str">
        <f t="shared" si="1"/>
        <v/>
      </c>
      <c r="Q11" s="24"/>
    </row>
    <row r="12" customHeight="1" spans="1:17">
      <c r="A12" s="20"/>
      <c r="B12" s="20"/>
      <c r="C12" s="21"/>
      <c r="D12" s="21"/>
      <c r="E12" s="22"/>
      <c r="F12" s="65"/>
      <c r="G12" s="20"/>
      <c r="H12" s="23"/>
      <c r="I12" s="23"/>
      <c r="J12" s="23"/>
      <c r="K12" s="23"/>
      <c r="L12" s="43"/>
      <c r="M12" s="23"/>
      <c r="N12" s="58"/>
      <c r="O12" s="23">
        <f t="shared" si="0"/>
        <v>0</v>
      </c>
      <c r="P12" s="23" t="str">
        <f t="shared" si="1"/>
        <v/>
      </c>
      <c r="Q12" s="24"/>
    </row>
    <row r="13" customHeight="1" spans="1:17">
      <c r="A13" s="20"/>
      <c r="B13" s="20"/>
      <c r="C13" s="21"/>
      <c r="D13" s="21"/>
      <c r="E13" s="22"/>
      <c r="F13" s="65"/>
      <c r="G13" s="20"/>
      <c r="H13" s="23"/>
      <c r="I13" s="23"/>
      <c r="J13" s="23"/>
      <c r="K13" s="23"/>
      <c r="L13" s="43"/>
      <c r="M13" s="23"/>
      <c r="N13" s="58"/>
      <c r="O13" s="23">
        <f t="shared" si="0"/>
        <v>0</v>
      </c>
      <c r="P13" s="23" t="str">
        <f t="shared" si="1"/>
        <v/>
      </c>
      <c r="Q13" s="24"/>
    </row>
    <row r="14" customHeight="1" spans="1:17">
      <c r="A14" s="20"/>
      <c r="B14" s="20"/>
      <c r="C14" s="21"/>
      <c r="D14" s="21"/>
      <c r="E14" s="22"/>
      <c r="F14" s="65"/>
      <c r="G14" s="20"/>
      <c r="H14" s="23"/>
      <c r="I14" s="23"/>
      <c r="J14" s="23"/>
      <c r="K14" s="23"/>
      <c r="L14" s="43"/>
      <c r="M14" s="23"/>
      <c r="N14" s="58"/>
      <c r="O14" s="23">
        <f t="shared" si="0"/>
        <v>0</v>
      </c>
      <c r="P14" s="23" t="str">
        <f t="shared" si="1"/>
        <v/>
      </c>
      <c r="Q14" s="24"/>
    </row>
    <row r="15" customHeight="1" spans="1:17">
      <c r="A15" s="20"/>
      <c r="B15" s="20"/>
      <c r="C15" s="21"/>
      <c r="D15" s="21"/>
      <c r="E15" s="22"/>
      <c r="F15" s="65"/>
      <c r="G15" s="20"/>
      <c r="H15" s="23"/>
      <c r="I15" s="23"/>
      <c r="J15" s="23"/>
      <c r="K15" s="23"/>
      <c r="L15" s="43"/>
      <c r="M15" s="23"/>
      <c r="N15" s="58"/>
      <c r="O15" s="23">
        <f t="shared" si="0"/>
        <v>0</v>
      </c>
      <c r="P15" s="23" t="str">
        <f t="shared" si="1"/>
        <v/>
      </c>
      <c r="Q15" s="24"/>
    </row>
    <row r="16" customHeight="1" spans="1:17">
      <c r="A16" s="20"/>
      <c r="B16" s="20"/>
      <c r="C16" s="21"/>
      <c r="D16" s="21"/>
      <c r="E16" s="22"/>
      <c r="F16" s="65"/>
      <c r="G16" s="20"/>
      <c r="H16" s="23"/>
      <c r="I16" s="23"/>
      <c r="J16" s="23"/>
      <c r="K16" s="23"/>
      <c r="L16" s="43"/>
      <c r="M16" s="23"/>
      <c r="N16" s="58"/>
      <c r="O16" s="23">
        <f t="shared" si="0"/>
        <v>0</v>
      </c>
      <c r="P16" s="23" t="str">
        <f t="shared" si="1"/>
        <v/>
      </c>
      <c r="Q16" s="24"/>
    </row>
    <row r="17" customHeight="1" spans="1:17">
      <c r="A17" s="20"/>
      <c r="B17" s="20"/>
      <c r="C17" s="21"/>
      <c r="D17" s="21"/>
      <c r="E17" s="22"/>
      <c r="F17" s="65"/>
      <c r="G17" s="20"/>
      <c r="H17" s="23"/>
      <c r="I17" s="23"/>
      <c r="J17" s="23"/>
      <c r="K17" s="23"/>
      <c r="L17" s="43"/>
      <c r="M17" s="23"/>
      <c r="N17" s="58"/>
      <c r="O17" s="23">
        <f t="shared" si="0"/>
        <v>0</v>
      </c>
      <c r="P17" s="23" t="str">
        <f t="shared" si="1"/>
        <v/>
      </c>
      <c r="Q17" s="24"/>
    </row>
    <row r="18" customHeight="1" spans="1:17">
      <c r="A18" s="20"/>
      <c r="B18" s="20"/>
      <c r="C18" s="21"/>
      <c r="D18" s="21"/>
      <c r="E18" s="22"/>
      <c r="F18" s="65"/>
      <c r="G18" s="20"/>
      <c r="H18" s="23"/>
      <c r="I18" s="23"/>
      <c r="J18" s="23"/>
      <c r="K18" s="23"/>
      <c r="L18" s="43"/>
      <c r="M18" s="23"/>
      <c r="N18" s="58"/>
      <c r="O18" s="23">
        <f t="shared" si="0"/>
        <v>0</v>
      </c>
      <c r="P18" s="23" t="str">
        <f t="shared" si="1"/>
        <v/>
      </c>
      <c r="Q18" s="24"/>
    </row>
    <row r="19" customHeight="1" spans="1:17">
      <c r="A19" s="20"/>
      <c r="B19" s="20"/>
      <c r="C19" s="21"/>
      <c r="D19" s="21"/>
      <c r="E19" s="22"/>
      <c r="F19" s="65"/>
      <c r="G19" s="20"/>
      <c r="H19" s="23"/>
      <c r="I19" s="23"/>
      <c r="J19" s="23"/>
      <c r="K19" s="23"/>
      <c r="L19" s="43"/>
      <c r="M19" s="23"/>
      <c r="N19" s="58"/>
      <c r="O19" s="23">
        <f t="shared" si="0"/>
        <v>0</v>
      </c>
      <c r="P19" s="23" t="str">
        <f t="shared" si="1"/>
        <v/>
      </c>
      <c r="Q19" s="24"/>
    </row>
    <row r="20" customHeight="1" spans="1:17">
      <c r="A20" s="20"/>
      <c r="B20" s="20"/>
      <c r="C20" s="21"/>
      <c r="D20" s="21"/>
      <c r="E20" s="22"/>
      <c r="F20" s="65"/>
      <c r="G20" s="20"/>
      <c r="H20" s="23"/>
      <c r="I20" s="23"/>
      <c r="J20" s="23"/>
      <c r="K20" s="23"/>
      <c r="L20" s="43"/>
      <c r="M20" s="23"/>
      <c r="N20" s="58"/>
      <c r="O20" s="23">
        <f t="shared" si="0"/>
        <v>0</v>
      </c>
      <c r="P20" s="23" t="str">
        <f t="shared" si="1"/>
        <v/>
      </c>
      <c r="Q20" s="24"/>
    </row>
    <row r="21" customHeight="1" spans="1:17">
      <c r="A21" s="20"/>
      <c r="B21" s="20"/>
      <c r="C21" s="21"/>
      <c r="D21" s="21"/>
      <c r="E21" s="22"/>
      <c r="F21" s="65"/>
      <c r="G21" s="20"/>
      <c r="H21" s="23"/>
      <c r="I21" s="23"/>
      <c r="J21" s="23"/>
      <c r="K21" s="23"/>
      <c r="L21" s="43"/>
      <c r="M21" s="23"/>
      <c r="N21" s="58"/>
      <c r="O21" s="23">
        <f t="shared" si="0"/>
        <v>0</v>
      </c>
      <c r="P21" s="23" t="str">
        <f t="shared" si="1"/>
        <v/>
      </c>
      <c r="Q21" s="24"/>
    </row>
    <row r="22" customHeight="1" spans="1:17">
      <c r="A22" s="20"/>
      <c r="B22" s="20"/>
      <c r="C22" s="21"/>
      <c r="D22" s="21"/>
      <c r="E22" s="22"/>
      <c r="F22" s="65"/>
      <c r="G22" s="20"/>
      <c r="H22" s="23"/>
      <c r="I22" s="23"/>
      <c r="J22" s="23"/>
      <c r="K22" s="23"/>
      <c r="L22" s="43"/>
      <c r="M22" s="23"/>
      <c r="N22" s="58"/>
      <c r="O22" s="23">
        <f t="shared" si="0"/>
        <v>0</v>
      </c>
      <c r="P22" s="23" t="str">
        <f t="shared" si="1"/>
        <v/>
      </c>
      <c r="Q22" s="24"/>
    </row>
    <row r="23" customHeight="1" spans="1:17">
      <c r="A23" s="20"/>
      <c r="B23" s="20"/>
      <c r="C23" s="21"/>
      <c r="D23" s="21"/>
      <c r="E23" s="22"/>
      <c r="F23" s="65"/>
      <c r="G23" s="20"/>
      <c r="H23" s="23"/>
      <c r="I23" s="23"/>
      <c r="J23" s="23"/>
      <c r="K23" s="23"/>
      <c r="L23" s="43"/>
      <c r="M23" s="23"/>
      <c r="N23" s="58"/>
      <c r="O23" s="23">
        <f t="shared" si="0"/>
        <v>0</v>
      </c>
      <c r="P23" s="23" t="str">
        <f t="shared" si="1"/>
        <v/>
      </c>
      <c r="Q23" s="24"/>
    </row>
    <row r="24" customHeight="1" spans="1:17">
      <c r="A24" s="20"/>
      <c r="B24" s="20"/>
      <c r="C24" s="21"/>
      <c r="D24" s="21"/>
      <c r="E24" s="22"/>
      <c r="F24" s="288"/>
      <c r="G24" s="20"/>
      <c r="H24" s="23"/>
      <c r="I24" s="23"/>
      <c r="J24" s="23"/>
      <c r="K24" s="23"/>
      <c r="L24" s="43"/>
      <c r="M24" s="23"/>
      <c r="N24" s="58"/>
      <c r="O24" s="23">
        <f t="shared" si="0"/>
        <v>0</v>
      </c>
      <c r="P24" s="23" t="str">
        <f t="shared" si="1"/>
        <v/>
      </c>
      <c r="Q24" s="24"/>
    </row>
    <row r="25" customHeight="1" spans="1:17">
      <c r="A25" s="25" t="s">
        <v>214</v>
      </c>
      <c r="B25" s="66"/>
      <c r="C25" s="40"/>
      <c r="D25" s="40"/>
      <c r="E25" s="291"/>
      <c r="F25" s="291"/>
      <c r="G25" s="24"/>
      <c r="H25" s="23"/>
      <c r="I25" s="23">
        <f ca="1">SUM(I6:上一行)</f>
        <v>0</v>
      </c>
      <c r="J25" s="23"/>
      <c r="K25" s="23">
        <f ca="1">SUM(K6:上一行)</f>
        <v>0</v>
      </c>
      <c r="L25" s="23"/>
      <c r="M25" s="23"/>
      <c r="N25" s="23"/>
      <c r="O25" s="23">
        <f ca="1">SUM(O6:上一行)</f>
        <v>0</v>
      </c>
      <c r="P25" s="23" t="str">
        <f ca="1" t="shared" si="1"/>
        <v/>
      </c>
      <c r="Q25" s="24"/>
    </row>
    <row r="26" hidden="1" customHeight="1" spans="1:17">
      <c r="A26" s="25" t="s">
        <v>343</v>
      </c>
      <c r="B26" s="66"/>
      <c r="C26" s="40"/>
      <c r="D26" s="40"/>
      <c r="E26" s="291"/>
      <c r="F26" s="291"/>
      <c r="G26" s="24"/>
      <c r="H26" s="23"/>
      <c r="I26" s="23"/>
      <c r="J26" s="23"/>
      <c r="K26" s="23"/>
      <c r="L26" s="43"/>
      <c r="M26" s="23"/>
      <c r="N26" s="58"/>
      <c r="O26" s="23"/>
      <c r="P26" s="23" t="str">
        <f t="shared" si="1"/>
        <v/>
      </c>
      <c r="Q26" s="24"/>
    </row>
    <row r="27" hidden="1" customHeight="1" spans="1:17">
      <c r="A27" s="25" t="s">
        <v>429</v>
      </c>
      <c r="B27" s="66"/>
      <c r="C27" s="40"/>
      <c r="D27" s="40"/>
      <c r="E27" s="291"/>
      <c r="F27" s="291"/>
      <c r="G27" s="24"/>
      <c r="H27" s="23"/>
      <c r="I27" s="23">
        <f ca="1">I25-I26</f>
        <v>0</v>
      </c>
      <c r="J27" s="23"/>
      <c r="K27" s="23">
        <f ca="1">K25-K26</f>
        <v>0</v>
      </c>
      <c r="L27" s="43"/>
      <c r="M27" s="23"/>
      <c r="N27" s="58"/>
      <c r="O27" s="23">
        <f ca="1">O25-O26</f>
        <v>0</v>
      </c>
      <c r="P27" s="23" t="str">
        <f ca="1" t="shared" si="1"/>
        <v/>
      </c>
      <c r="Q27" s="24"/>
    </row>
    <row r="28" customHeight="1" spans="1:11">
      <c r="A28" s="27" t="e">
        <f>#REF!&amp;#REF!</f>
        <v>#REF!</v>
      </c>
      <c r="B28" s="27"/>
      <c r="K28" s="16"/>
    </row>
    <row r="29" customHeight="1" spans="1:2">
      <c r="A29" s="30" t="e">
        <f>CONCATENATE(#REF!,#REF!,#REF!,#REF!,#REF!,#REF!,#REF!)</f>
        <v>#REF!</v>
      </c>
      <c r="B29" s="30"/>
    </row>
  </sheetData>
  <mergeCells count="18">
    <mergeCell ref="A1:Q1"/>
    <mergeCell ref="A2:Q2"/>
    <mergeCell ref="H4:I4"/>
    <mergeCell ref="J4:K4"/>
    <mergeCell ref="M4:O4"/>
    <mergeCell ref="A25:C25"/>
    <mergeCell ref="A26:C26"/>
    <mergeCell ref="A27:C27"/>
    <mergeCell ref="A4:A5"/>
    <mergeCell ref="B4:B5"/>
    <mergeCell ref="C4:C5"/>
    <mergeCell ref="D4:D5"/>
    <mergeCell ref="E4:E5"/>
    <mergeCell ref="F4:F5"/>
    <mergeCell ref="G4:G5"/>
    <mergeCell ref="L4:L5"/>
    <mergeCell ref="P4:P5"/>
    <mergeCell ref="Q4:Q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Q1"/>
  </dataValidations>
  <printOptions horizontalCentered="1"/>
  <pageMargins left="0.75" right="0.75" top="0.75" bottom="0.75" header="0.5" footer="0.5"/>
  <pageSetup paperSize="9" scale="93" orientation="landscape" horizontalDpi="600"/>
  <headerFooter>
    <oddHeader>&amp;R表3-9-9-3
在用周转材料三批</oddHeader>
    <oddFooter>&amp;C第 &amp;P 页</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topLeftCell="A4" workbookViewId="0">
      <selection activeCell="S19" sqref="S19"/>
    </sheetView>
  </sheetViews>
  <sheetFormatPr defaultColWidth="8.6" defaultRowHeight="15.75" customHeight="1"/>
  <cols>
    <col min="1" max="1" width="5.8" style="11" customWidth="1"/>
    <col min="2" max="2" width="9.5" style="11" customWidth="1"/>
    <col min="3" max="3" width="21.1" style="11" customWidth="1"/>
    <col min="4" max="4" width="16.5" style="11" customWidth="1"/>
    <col min="5" max="5" width="10.6" style="139" customWidth="1"/>
    <col min="6" max="6" width="5.3" style="139" customWidth="1"/>
    <col min="7" max="7" width="8.6" style="11" customWidth="1"/>
    <col min="8" max="8" width="10" style="11" hidden="1" customWidth="1" outlineLevel="1"/>
    <col min="9" max="9" width="12.7" style="11" hidden="1" customWidth="1" outlineLevel="1"/>
    <col min="10" max="10" width="11" style="11" customWidth="1" collapsed="1"/>
    <col min="11" max="11" width="11" style="11" customWidth="1"/>
    <col min="12" max="12" width="9.2" style="11" customWidth="1"/>
    <col min="13" max="13" width="8.5" style="11" hidden="1" customWidth="1"/>
    <col min="14" max="14" width="8.3" style="11" hidden="1" customWidth="1"/>
    <col min="15" max="15" width="13.8" style="11" hidden="1" customWidth="1"/>
    <col min="16" max="16" width="7" style="11" hidden="1" customWidth="1"/>
    <col min="17" max="17" width="9.8" style="11" customWidth="1"/>
    <col min="18" max="33" width="9" style="11"/>
    <col min="34" max="16384" width="8.6" style="11"/>
  </cols>
  <sheetData>
    <row r="1" s="9" customFormat="1" ht="30" customHeight="1" spans="1:17">
      <c r="A1" s="12" t="s">
        <v>423</v>
      </c>
      <c r="B1" s="12"/>
      <c r="C1" s="28"/>
      <c r="D1" s="28"/>
      <c r="E1" s="28"/>
      <c r="F1" s="28"/>
      <c r="G1" s="28"/>
      <c r="H1" s="28"/>
      <c r="I1" s="28"/>
      <c r="J1" s="28"/>
      <c r="K1" s="28"/>
      <c r="L1" s="28"/>
      <c r="M1" s="28"/>
      <c r="N1" s="28"/>
      <c r="O1" s="28"/>
      <c r="P1" s="28"/>
      <c r="Q1" s="28"/>
    </row>
    <row r="2" ht="14.25" customHeight="1" spans="1:17">
      <c r="A2" s="14" t="e">
        <f>CONCATENATE(#REF!,#REF!,#REF!,#REF!,#REF!,#REF!,#REF!)</f>
        <v>#REF!</v>
      </c>
      <c r="B2" s="14"/>
      <c r="C2" s="14"/>
      <c r="D2" s="14"/>
      <c r="E2" s="14"/>
      <c r="F2" s="14"/>
      <c r="G2" s="14"/>
      <c r="H2" s="14"/>
      <c r="I2" s="15"/>
      <c r="J2" s="15"/>
      <c r="K2" s="15"/>
      <c r="L2" s="15"/>
      <c r="M2" s="15"/>
      <c r="N2" s="15"/>
      <c r="O2" s="15"/>
      <c r="P2" s="15"/>
      <c r="Q2" s="15"/>
    </row>
    <row r="3" customHeight="1" spans="1:17">
      <c r="A3" s="16" t="e">
        <f>#REF!&amp;#REF!</f>
        <v>#REF!</v>
      </c>
      <c r="B3" s="16"/>
      <c r="Q3" s="17" t="s">
        <v>168</v>
      </c>
    </row>
    <row r="4" s="10" customFormat="1" customHeight="1" spans="1:17">
      <c r="A4" s="18" t="s">
        <v>169</v>
      </c>
      <c r="B4" s="132" t="s">
        <v>424</v>
      </c>
      <c r="C4" s="18" t="s">
        <v>337</v>
      </c>
      <c r="D4" s="92" t="s">
        <v>425</v>
      </c>
      <c r="E4" s="286" t="s">
        <v>426</v>
      </c>
      <c r="F4" s="132" t="s">
        <v>338</v>
      </c>
      <c r="G4" s="132" t="s">
        <v>427</v>
      </c>
      <c r="H4" s="31" t="s">
        <v>141</v>
      </c>
      <c r="I4" s="33"/>
      <c r="J4" s="34" t="s">
        <v>142</v>
      </c>
      <c r="K4" s="38"/>
      <c r="L4" s="18" t="s">
        <v>342</v>
      </c>
      <c r="M4" s="18" t="s">
        <v>143</v>
      </c>
      <c r="N4" s="20"/>
      <c r="O4" s="20"/>
      <c r="P4" s="18" t="s">
        <v>171</v>
      </c>
      <c r="Q4" s="18" t="s">
        <v>240</v>
      </c>
    </row>
    <row r="5" s="10" customFormat="1" customHeight="1" spans="1:17">
      <c r="A5" s="20"/>
      <c r="B5" s="133"/>
      <c r="C5" s="20"/>
      <c r="D5" s="94"/>
      <c r="E5" s="287"/>
      <c r="F5" s="133"/>
      <c r="G5" s="133"/>
      <c r="H5" s="19" t="s">
        <v>339</v>
      </c>
      <c r="I5" s="19" t="s">
        <v>341</v>
      </c>
      <c r="J5" s="18" t="s">
        <v>339</v>
      </c>
      <c r="K5" s="18" t="s">
        <v>341</v>
      </c>
      <c r="L5" s="20"/>
      <c r="M5" s="18" t="s">
        <v>340</v>
      </c>
      <c r="N5" s="18" t="s">
        <v>428</v>
      </c>
      <c r="O5" s="18" t="s">
        <v>341</v>
      </c>
      <c r="P5" s="20"/>
      <c r="Q5" s="20"/>
    </row>
    <row r="6" customHeight="1" spans="1:17">
      <c r="A6" s="95"/>
      <c r="B6" s="95"/>
      <c r="C6" s="148"/>
      <c r="D6" s="148"/>
      <c r="E6" s="97"/>
      <c r="F6" s="148"/>
      <c r="G6" s="95"/>
      <c r="H6" s="106"/>
      <c r="I6" s="106"/>
      <c r="J6" s="106"/>
      <c r="K6" s="106"/>
      <c r="L6" s="356"/>
      <c r="M6" s="106"/>
      <c r="N6" s="107"/>
      <c r="O6" s="106">
        <f t="shared" ref="O6:O24" si="0">L6*M6*N6/100</f>
        <v>0</v>
      </c>
      <c r="P6" s="106" t="str">
        <f t="shared" ref="P6:P27" si="1">IF(K6=0,"",(O6-K6)/K6*100)</f>
        <v/>
      </c>
      <c r="Q6" s="149"/>
    </row>
    <row r="7" customHeight="1" spans="1:17">
      <c r="A7" s="20"/>
      <c r="B7" s="20"/>
      <c r="C7" s="21"/>
      <c r="D7" s="21"/>
      <c r="E7" s="22"/>
      <c r="F7" s="65"/>
      <c r="G7" s="20"/>
      <c r="H7" s="23"/>
      <c r="I7" s="23"/>
      <c r="J7" s="23"/>
      <c r="K7" s="23"/>
      <c r="L7" s="43"/>
      <c r="M7" s="23"/>
      <c r="N7" s="58"/>
      <c r="O7" s="23">
        <f t="shared" si="0"/>
        <v>0</v>
      </c>
      <c r="P7" s="23" t="str">
        <f t="shared" si="1"/>
        <v/>
      </c>
      <c r="Q7" s="24"/>
    </row>
    <row r="8" customHeight="1" spans="1:17">
      <c r="A8" s="20"/>
      <c r="B8" s="20"/>
      <c r="C8" s="21"/>
      <c r="D8" s="21"/>
      <c r="E8" s="22"/>
      <c r="F8" s="65"/>
      <c r="G8" s="20"/>
      <c r="H8" s="23"/>
      <c r="I8" s="23"/>
      <c r="J8" s="23"/>
      <c r="K8" s="23"/>
      <c r="L8" s="43"/>
      <c r="M8" s="23"/>
      <c r="N8" s="58"/>
      <c r="O8" s="23">
        <f t="shared" si="0"/>
        <v>0</v>
      </c>
      <c r="P8" s="23" t="str">
        <f t="shared" si="1"/>
        <v/>
      </c>
      <c r="Q8" s="24"/>
    </row>
    <row r="9" customHeight="1" spans="1:17">
      <c r="A9" s="20"/>
      <c r="B9" s="20"/>
      <c r="C9" s="21"/>
      <c r="D9" s="21"/>
      <c r="E9" s="22"/>
      <c r="F9" s="65"/>
      <c r="G9" s="20"/>
      <c r="H9" s="23"/>
      <c r="I9" s="23"/>
      <c r="J9" s="23"/>
      <c r="K9" s="23"/>
      <c r="L9" s="43"/>
      <c r="M9" s="23"/>
      <c r="N9" s="58"/>
      <c r="O9" s="23">
        <f t="shared" si="0"/>
        <v>0</v>
      </c>
      <c r="P9" s="23" t="str">
        <f t="shared" si="1"/>
        <v/>
      </c>
      <c r="Q9" s="24"/>
    </row>
    <row r="10" customHeight="1" spans="1:17">
      <c r="A10" s="20"/>
      <c r="B10" s="20"/>
      <c r="C10" s="21"/>
      <c r="D10" s="21"/>
      <c r="E10" s="22"/>
      <c r="F10" s="65"/>
      <c r="G10" s="20"/>
      <c r="H10" s="23"/>
      <c r="I10" s="23"/>
      <c r="J10" s="23"/>
      <c r="K10" s="23"/>
      <c r="L10" s="43"/>
      <c r="M10" s="23"/>
      <c r="N10" s="58"/>
      <c r="O10" s="23">
        <f t="shared" si="0"/>
        <v>0</v>
      </c>
      <c r="P10" s="23" t="str">
        <f t="shared" si="1"/>
        <v/>
      </c>
      <c r="Q10" s="24"/>
    </row>
    <row r="11" customHeight="1" spans="1:17">
      <c r="A11" s="20"/>
      <c r="B11" s="20"/>
      <c r="C11" s="21"/>
      <c r="D11" s="21"/>
      <c r="E11" s="22"/>
      <c r="F11" s="65"/>
      <c r="G11" s="20"/>
      <c r="H11" s="23"/>
      <c r="I11" s="23"/>
      <c r="J11" s="23"/>
      <c r="K11" s="23"/>
      <c r="L11" s="43"/>
      <c r="M11" s="23"/>
      <c r="N11" s="58"/>
      <c r="O11" s="23">
        <f t="shared" si="0"/>
        <v>0</v>
      </c>
      <c r="P11" s="23" t="str">
        <f t="shared" si="1"/>
        <v/>
      </c>
      <c r="Q11" s="24"/>
    </row>
    <row r="12" customHeight="1" spans="1:17">
      <c r="A12" s="20"/>
      <c r="B12" s="20"/>
      <c r="C12" s="21"/>
      <c r="D12" s="21"/>
      <c r="E12" s="22"/>
      <c r="F12" s="65"/>
      <c r="G12" s="20"/>
      <c r="H12" s="23"/>
      <c r="I12" s="23"/>
      <c r="J12" s="23"/>
      <c r="K12" s="23"/>
      <c r="L12" s="43"/>
      <c r="M12" s="23"/>
      <c r="N12" s="58"/>
      <c r="O12" s="23">
        <f t="shared" si="0"/>
        <v>0</v>
      </c>
      <c r="P12" s="23" t="str">
        <f t="shared" si="1"/>
        <v/>
      </c>
      <c r="Q12" s="24"/>
    </row>
    <row r="13" customHeight="1" spans="1:17">
      <c r="A13" s="20"/>
      <c r="B13" s="20"/>
      <c r="C13" s="21"/>
      <c r="D13" s="21"/>
      <c r="E13" s="22"/>
      <c r="F13" s="65"/>
      <c r="G13" s="20"/>
      <c r="H13" s="23"/>
      <c r="I13" s="23"/>
      <c r="J13" s="23"/>
      <c r="K13" s="23"/>
      <c r="L13" s="43"/>
      <c r="M13" s="23"/>
      <c r="N13" s="58"/>
      <c r="O13" s="23">
        <f t="shared" si="0"/>
        <v>0</v>
      </c>
      <c r="P13" s="23" t="str">
        <f t="shared" si="1"/>
        <v/>
      </c>
      <c r="Q13" s="24"/>
    </row>
    <row r="14" customHeight="1" spans="1:17">
      <c r="A14" s="20"/>
      <c r="B14" s="20"/>
      <c r="C14" s="21"/>
      <c r="D14" s="21"/>
      <c r="E14" s="22"/>
      <c r="F14" s="65"/>
      <c r="G14" s="20"/>
      <c r="H14" s="23"/>
      <c r="I14" s="23"/>
      <c r="J14" s="23"/>
      <c r="K14" s="23"/>
      <c r="L14" s="43"/>
      <c r="M14" s="23"/>
      <c r="N14" s="58"/>
      <c r="O14" s="23">
        <f t="shared" si="0"/>
        <v>0</v>
      </c>
      <c r="P14" s="23" t="str">
        <f t="shared" si="1"/>
        <v/>
      </c>
      <c r="Q14" s="24"/>
    </row>
    <row r="15" customHeight="1" spans="1:17">
      <c r="A15" s="20"/>
      <c r="B15" s="20"/>
      <c r="C15" s="21"/>
      <c r="D15" s="21"/>
      <c r="E15" s="22"/>
      <c r="F15" s="65"/>
      <c r="G15" s="20"/>
      <c r="H15" s="23"/>
      <c r="I15" s="23"/>
      <c r="J15" s="23"/>
      <c r="K15" s="23"/>
      <c r="L15" s="43"/>
      <c r="M15" s="23"/>
      <c r="N15" s="58"/>
      <c r="O15" s="23">
        <f t="shared" si="0"/>
        <v>0</v>
      </c>
      <c r="P15" s="23" t="str">
        <f t="shared" si="1"/>
        <v/>
      </c>
      <c r="Q15" s="24"/>
    </row>
    <row r="16" customHeight="1" spans="1:17">
      <c r="A16" s="20"/>
      <c r="B16" s="20"/>
      <c r="C16" s="21"/>
      <c r="D16" s="21"/>
      <c r="E16" s="22"/>
      <c r="F16" s="65"/>
      <c r="G16" s="20"/>
      <c r="H16" s="23"/>
      <c r="I16" s="23"/>
      <c r="J16" s="23"/>
      <c r="K16" s="23"/>
      <c r="L16" s="43"/>
      <c r="M16" s="23"/>
      <c r="N16" s="58"/>
      <c r="O16" s="23">
        <f t="shared" si="0"/>
        <v>0</v>
      </c>
      <c r="P16" s="23" t="str">
        <f t="shared" si="1"/>
        <v/>
      </c>
      <c r="Q16" s="24"/>
    </row>
    <row r="17" customHeight="1" spans="1:17">
      <c r="A17" s="20"/>
      <c r="B17" s="20"/>
      <c r="C17" s="21"/>
      <c r="D17" s="21"/>
      <c r="E17" s="22"/>
      <c r="F17" s="65"/>
      <c r="G17" s="20"/>
      <c r="H17" s="23"/>
      <c r="I17" s="23"/>
      <c r="J17" s="23"/>
      <c r="K17" s="23"/>
      <c r="L17" s="43"/>
      <c r="M17" s="23"/>
      <c r="N17" s="58"/>
      <c r="O17" s="23">
        <f t="shared" si="0"/>
        <v>0</v>
      </c>
      <c r="P17" s="23" t="str">
        <f t="shared" si="1"/>
        <v/>
      </c>
      <c r="Q17" s="24"/>
    </row>
    <row r="18" customHeight="1" spans="1:17">
      <c r="A18" s="20"/>
      <c r="B18" s="20"/>
      <c r="C18" s="21"/>
      <c r="D18" s="21"/>
      <c r="E18" s="22"/>
      <c r="F18" s="65"/>
      <c r="G18" s="20"/>
      <c r="H18" s="23"/>
      <c r="I18" s="23"/>
      <c r="J18" s="23"/>
      <c r="K18" s="23"/>
      <c r="L18" s="43"/>
      <c r="M18" s="23"/>
      <c r="N18" s="58"/>
      <c r="O18" s="23">
        <f t="shared" si="0"/>
        <v>0</v>
      </c>
      <c r="P18" s="23" t="str">
        <f t="shared" si="1"/>
        <v/>
      </c>
      <c r="Q18" s="24"/>
    </row>
    <row r="19" customHeight="1" spans="1:17">
      <c r="A19" s="20"/>
      <c r="B19" s="20"/>
      <c r="C19" s="21"/>
      <c r="D19" s="21"/>
      <c r="E19" s="22"/>
      <c r="F19" s="65"/>
      <c r="G19" s="20"/>
      <c r="H19" s="23"/>
      <c r="I19" s="23"/>
      <c r="J19" s="23"/>
      <c r="K19" s="23"/>
      <c r="L19" s="43"/>
      <c r="M19" s="23"/>
      <c r="N19" s="58"/>
      <c r="O19" s="23">
        <f t="shared" si="0"/>
        <v>0</v>
      </c>
      <c r="P19" s="23" t="str">
        <f t="shared" si="1"/>
        <v/>
      </c>
      <c r="Q19" s="24"/>
    </row>
    <row r="20" customHeight="1" spans="1:17">
      <c r="A20" s="20"/>
      <c r="B20" s="20"/>
      <c r="C20" s="21"/>
      <c r="D20" s="21"/>
      <c r="E20" s="22"/>
      <c r="F20" s="65"/>
      <c r="G20" s="20"/>
      <c r="H20" s="23"/>
      <c r="I20" s="23"/>
      <c r="J20" s="23"/>
      <c r="K20" s="23"/>
      <c r="L20" s="43"/>
      <c r="M20" s="23"/>
      <c r="N20" s="58"/>
      <c r="O20" s="23">
        <f t="shared" si="0"/>
        <v>0</v>
      </c>
      <c r="P20" s="23" t="str">
        <f t="shared" si="1"/>
        <v/>
      </c>
      <c r="Q20" s="24"/>
    </row>
    <row r="21" customHeight="1" spans="1:17">
      <c r="A21" s="20"/>
      <c r="B21" s="20"/>
      <c r="C21" s="21"/>
      <c r="D21" s="21"/>
      <c r="E21" s="22"/>
      <c r="F21" s="65"/>
      <c r="G21" s="20"/>
      <c r="H21" s="23"/>
      <c r="I21" s="23"/>
      <c r="J21" s="23"/>
      <c r="K21" s="23"/>
      <c r="L21" s="43"/>
      <c r="M21" s="23"/>
      <c r="N21" s="58"/>
      <c r="O21" s="23">
        <f t="shared" si="0"/>
        <v>0</v>
      </c>
      <c r="P21" s="23" t="str">
        <f t="shared" si="1"/>
        <v/>
      </c>
      <c r="Q21" s="24"/>
    </row>
    <row r="22" customHeight="1" spans="1:17">
      <c r="A22" s="20"/>
      <c r="B22" s="20"/>
      <c r="C22" s="21"/>
      <c r="D22" s="21"/>
      <c r="E22" s="22"/>
      <c r="F22" s="65"/>
      <c r="G22" s="20"/>
      <c r="H22" s="23"/>
      <c r="I22" s="23"/>
      <c r="J22" s="23"/>
      <c r="K22" s="23"/>
      <c r="L22" s="43"/>
      <c r="M22" s="23"/>
      <c r="N22" s="58"/>
      <c r="O22" s="23">
        <f t="shared" si="0"/>
        <v>0</v>
      </c>
      <c r="P22" s="23" t="str">
        <f t="shared" si="1"/>
        <v/>
      </c>
      <c r="Q22" s="24"/>
    </row>
    <row r="23" customHeight="1" spans="1:17">
      <c r="A23" s="20"/>
      <c r="B23" s="20"/>
      <c r="C23" s="21"/>
      <c r="D23" s="21"/>
      <c r="E23" s="22"/>
      <c r="F23" s="65"/>
      <c r="G23" s="20"/>
      <c r="H23" s="23"/>
      <c r="I23" s="23"/>
      <c r="J23" s="23"/>
      <c r="K23" s="23"/>
      <c r="L23" s="43"/>
      <c r="M23" s="23"/>
      <c r="N23" s="58"/>
      <c r="O23" s="23">
        <f t="shared" si="0"/>
        <v>0</v>
      </c>
      <c r="P23" s="23" t="str">
        <f t="shared" si="1"/>
        <v/>
      </c>
      <c r="Q23" s="24"/>
    </row>
    <row r="24" customHeight="1" spans="1:17">
      <c r="A24" s="20"/>
      <c r="B24" s="20"/>
      <c r="C24" s="21"/>
      <c r="D24" s="21"/>
      <c r="E24" s="22"/>
      <c r="F24" s="288"/>
      <c r="G24" s="20"/>
      <c r="H24" s="23"/>
      <c r="I24" s="23"/>
      <c r="J24" s="23"/>
      <c r="K24" s="23"/>
      <c r="L24" s="43"/>
      <c r="M24" s="23"/>
      <c r="N24" s="58"/>
      <c r="O24" s="23">
        <f t="shared" si="0"/>
        <v>0</v>
      </c>
      <c r="P24" s="23" t="str">
        <f t="shared" si="1"/>
        <v/>
      </c>
      <c r="Q24" s="24"/>
    </row>
    <row r="25" customHeight="1" spans="1:17">
      <c r="A25" s="25" t="s">
        <v>214</v>
      </c>
      <c r="B25" s="66"/>
      <c r="C25" s="40"/>
      <c r="D25" s="40"/>
      <c r="E25" s="291"/>
      <c r="F25" s="291"/>
      <c r="G25" s="24"/>
      <c r="H25" s="23"/>
      <c r="I25" s="23">
        <f ca="1">SUM(I6:上一行)</f>
        <v>0</v>
      </c>
      <c r="J25" s="23"/>
      <c r="K25" s="23">
        <f ca="1">SUM(K6:上一行)</f>
        <v>0</v>
      </c>
      <c r="L25" s="23"/>
      <c r="M25" s="23"/>
      <c r="N25" s="23"/>
      <c r="O25" s="23">
        <f ca="1">SUM(O6:上一行)</f>
        <v>0</v>
      </c>
      <c r="P25" s="23" t="str">
        <f ca="1" t="shared" si="1"/>
        <v/>
      </c>
      <c r="Q25" s="24"/>
    </row>
    <row r="26" hidden="1" customHeight="1" spans="1:17">
      <c r="A26" s="25" t="s">
        <v>343</v>
      </c>
      <c r="B26" s="66"/>
      <c r="C26" s="40"/>
      <c r="D26" s="40"/>
      <c r="E26" s="291"/>
      <c r="F26" s="291"/>
      <c r="G26" s="24"/>
      <c r="H26" s="23"/>
      <c r="I26" s="23"/>
      <c r="J26" s="23"/>
      <c r="K26" s="23"/>
      <c r="L26" s="43"/>
      <c r="M26" s="23"/>
      <c r="N26" s="58"/>
      <c r="O26" s="23"/>
      <c r="P26" s="23" t="str">
        <f t="shared" si="1"/>
        <v/>
      </c>
      <c r="Q26" s="24"/>
    </row>
    <row r="27" hidden="1" customHeight="1" spans="1:17">
      <c r="A27" s="25" t="s">
        <v>429</v>
      </c>
      <c r="B27" s="66"/>
      <c r="C27" s="40"/>
      <c r="D27" s="40"/>
      <c r="E27" s="291"/>
      <c r="F27" s="291"/>
      <c r="G27" s="24"/>
      <c r="H27" s="23"/>
      <c r="I27" s="23">
        <f ca="1">I25-I26</f>
        <v>0</v>
      </c>
      <c r="J27" s="23"/>
      <c r="K27" s="23">
        <f ca="1">K25-K26</f>
        <v>0</v>
      </c>
      <c r="L27" s="43"/>
      <c r="M27" s="23"/>
      <c r="N27" s="58"/>
      <c r="O27" s="23">
        <f ca="1">O25-O26</f>
        <v>0</v>
      </c>
      <c r="P27" s="23" t="str">
        <f ca="1" t="shared" si="1"/>
        <v/>
      </c>
      <c r="Q27" s="24"/>
    </row>
    <row r="28" customHeight="1" spans="1:11">
      <c r="A28" s="27" t="e">
        <f>#REF!&amp;#REF!</f>
        <v>#REF!</v>
      </c>
      <c r="B28" s="27"/>
      <c r="K28" s="16"/>
    </row>
    <row r="29" customHeight="1" spans="1:2">
      <c r="A29" s="30" t="e">
        <f>CONCATENATE(#REF!,#REF!,#REF!,#REF!,#REF!,#REF!,#REF!)</f>
        <v>#REF!</v>
      </c>
      <c r="B29" s="30"/>
    </row>
  </sheetData>
  <mergeCells count="18">
    <mergeCell ref="A1:Q1"/>
    <mergeCell ref="A2:Q2"/>
    <mergeCell ref="H4:I4"/>
    <mergeCell ref="J4:K4"/>
    <mergeCell ref="M4:O4"/>
    <mergeCell ref="A25:C25"/>
    <mergeCell ref="A26:C26"/>
    <mergeCell ref="A27:C27"/>
    <mergeCell ref="A4:A5"/>
    <mergeCell ref="B4:B5"/>
    <mergeCell ref="C4:C5"/>
    <mergeCell ref="D4:D5"/>
    <mergeCell ref="E4:E5"/>
    <mergeCell ref="F4:F5"/>
    <mergeCell ref="G4:G5"/>
    <mergeCell ref="L4:L5"/>
    <mergeCell ref="P4:P5"/>
    <mergeCell ref="Q4:Q5"/>
  </mergeCells>
  <dataValidations count="1">
    <dataValidation allowBlank="1" showInputMessage="1" showErrorMessage="1" prompt="①存货类原则上按名称或规格型号逐个填列，但如数量过多，则可按小类填列；②按类填列的存货“单价”指平均单价（为倒算值），即“数量”乘以“单价”，应等于“金额”；③凡出现红字的，请在“备注”中注明原因。" sqref="A1:Q1"/>
  </dataValidations>
  <printOptions horizontalCentered="1"/>
  <pageMargins left="0.75" right="0.75" top="0.75" bottom="0.75" header="0.5" footer="0.5"/>
  <pageSetup paperSize="9" scale="93" orientation="landscape" horizontalDpi="600"/>
  <headerFooter>
    <oddHeader>&amp;R表3-9-9-4
在用周转材料四批</oddHeader>
    <oddFooter>&amp;C第 &amp;P 页</odd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1" sqref="A1:R1"/>
    </sheetView>
  </sheetViews>
  <sheetFormatPr defaultColWidth="8.6" defaultRowHeight="15.75" customHeight="1"/>
  <cols>
    <col min="1" max="1" width="5.7" style="11" customWidth="1"/>
    <col min="2" max="2" width="24.8" style="11" customWidth="1"/>
    <col min="3" max="4" width="7.7" style="11" customWidth="1"/>
    <col min="5" max="5" width="11.2" style="11" customWidth="1"/>
    <col min="6" max="6" width="18.1" style="11" hidden="1" customWidth="1" outlineLevel="1"/>
    <col min="7" max="7" width="18.1" style="11" customWidth="1" collapsed="1"/>
    <col min="8" max="8" width="18.1" style="11" customWidth="1"/>
    <col min="9" max="9" width="11" style="11" customWidth="1"/>
    <col min="10" max="10" width="14.6" style="11" customWidth="1"/>
    <col min="11" max="32" width="9" style="11"/>
    <col min="33" max="16384" width="8.6" style="11"/>
  </cols>
  <sheetData>
    <row r="1" s="9" customFormat="1" ht="30" customHeight="1" spans="1:10">
      <c r="A1" s="12" t="s">
        <v>430</v>
      </c>
      <c r="B1" s="13"/>
      <c r="C1" s="13"/>
      <c r="D1" s="13"/>
      <c r="E1" s="13"/>
      <c r="F1" s="13"/>
      <c r="G1" s="13"/>
      <c r="H1" s="13"/>
      <c r="I1" s="13"/>
      <c r="J1" s="13"/>
    </row>
    <row r="2" ht="14.25" customHeight="1" spans="1:10">
      <c r="A2" s="14" t="e">
        <f>CONCATENATE(#REF!,#REF!,#REF!,#REF!,#REF!,#REF!,#REF!)</f>
        <v>#REF!</v>
      </c>
      <c r="B2" s="14"/>
      <c r="C2" s="14"/>
      <c r="D2" s="14"/>
      <c r="E2" s="14"/>
      <c r="F2" s="14"/>
      <c r="G2" s="14"/>
      <c r="H2" s="15"/>
      <c r="I2" s="15"/>
      <c r="J2" s="15"/>
    </row>
    <row r="3" customHeight="1" spans="1:10">
      <c r="A3" s="16" t="e">
        <f>#REF!&amp;#REF!</f>
        <v>#REF!</v>
      </c>
      <c r="E3" s="54"/>
      <c r="J3" s="17" t="s">
        <v>168</v>
      </c>
    </row>
    <row r="4" s="10" customFormat="1" customHeight="1" spans="1:10">
      <c r="A4" s="18" t="s">
        <v>169</v>
      </c>
      <c r="B4" s="18" t="s">
        <v>431</v>
      </c>
      <c r="C4" s="18" t="s">
        <v>312</v>
      </c>
      <c r="D4" s="18" t="s">
        <v>432</v>
      </c>
      <c r="E4" s="18" t="s">
        <v>433</v>
      </c>
      <c r="F4" s="19" t="s">
        <v>141</v>
      </c>
      <c r="G4" s="18" t="s">
        <v>142</v>
      </c>
      <c r="H4" s="18" t="s">
        <v>143</v>
      </c>
      <c r="I4" s="18" t="s">
        <v>171</v>
      </c>
      <c r="J4" s="18" t="s">
        <v>240</v>
      </c>
    </row>
    <row r="5" customHeight="1" spans="1:10">
      <c r="A5" s="20"/>
      <c r="B5" s="21"/>
      <c r="C5" s="22"/>
      <c r="D5" s="22"/>
      <c r="E5" s="20"/>
      <c r="F5" s="23"/>
      <c r="G5" s="23"/>
      <c r="H5" s="23"/>
      <c r="I5" s="23" t="str">
        <f>IF(G5=0,"",(H5-G5)/G5*100)</f>
        <v/>
      </c>
      <c r="J5" s="24"/>
    </row>
    <row r="6" customHeight="1" spans="1:10">
      <c r="A6" s="24"/>
      <c r="B6" s="21"/>
      <c r="C6" s="22"/>
      <c r="D6" s="22"/>
      <c r="E6" s="22"/>
      <c r="F6" s="23"/>
      <c r="G6" s="23"/>
      <c r="H6" s="23"/>
      <c r="I6" s="23" t="str">
        <f t="shared" ref="I6:I27" si="0">IF(G6=0,"",(H6-G6)/G6*100)</f>
        <v/>
      </c>
      <c r="J6" s="24"/>
    </row>
    <row r="7" customHeight="1" spans="1:10">
      <c r="A7" s="24"/>
      <c r="B7" s="21"/>
      <c r="C7" s="22"/>
      <c r="D7" s="22"/>
      <c r="E7" s="22"/>
      <c r="F7" s="23"/>
      <c r="G7" s="23"/>
      <c r="H7" s="23"/>
      <c r="I7" s="23" t="str">
        <f t="shared" si="0"/>
        <v/>
      </c>
      <c r="J7" s="24"/>
    </row>
    <row r="8" customHeight="1" spans="1:10">
      <c r="A8" s="24"/>
      <c r="B8" s="21"/>
      <c r="C8" s="22"/>
      <c r="D8" s="22"/>
      <c r="E8" s="22"/>
      <c r="F8" s="23"/>
      <c r="G8" s="23"/>
      <c r="H8" s="23"/>
      <c r="I8" s="23" t="str">
        <f t="shared" si="0"/>
        <v/>
      </c>
      <c r="J8" s="24"/>
    </row>
    <row r="9" customHeight="1" spans="1:10">
      <c r="A9" s="24"/>
      <c r="B9" s="21"/>
      <c r="C9" s="22"/>
      <c r="D9" s="22"/>
      <c r="E9" s="22"/>
      <c r="F9" s="23"/>
      <c r="G9" s="23"/>
      <c r="H9" s="23"/>
      <c r="I9" s="23" t="str">
        <f t="shared" si="0"/>
        <v/>
      </c>
      <c r="J9" s="24"/>
    </row>
    <row r="10" customHeight="1" spans="1:10">
      <c r="A10" s="24"/>
      <c r="B10" s="21"/>
      <c r="C10" s="22"/>
      <c r="D10" s="22"/>
      <c r="E10" s="22"/>
      <c r="F10" s="23"/>
      <c r="G10" s="23"/>
      <c r="H10" s="23"/>
      <c r="I10" s="23" t="str">
        <f t="shared" si="0"/>
        <v/>
      </c>
      <c r="J10" s="24"/>
    </row>
    <row r="11" customHeight="1" spans="1:10">
      <c r="A11" s="24"/>
      <c r="B11" s="21"/>
      <c r="C11" s="22"/>
      <c r="D11" s="22"/>
      <c r="E11" s="22"/>
      <c r="F11" s="23"/>
      <c r="G11" s="23"/>
      <c r="H11" s="23"/>
      <c r="I11" s="23" t="str">
        <f t="shared" si="0"/>
        <v/>
      </c>
      <c r="J11" s="24"/>
    </row>
    <row r="12" customHeight="1" spans="1:10">
      <c r="A12" s="24"/>
      <c r="B12" s="21"/>
      <c r="C12" s="22"/>
      <c r="D12" s="22"/>
      <c r="E12" s="22"/>
      <c r="F12" s="23"/>
      <c r="G12" s="23"/>
      <c r="H12" s="23"/>
      <c r="I12" s="23" t="str">
        <f t="shared" si="0"/>
        <v/>
      </c>
      <c r="J12" s="24"/>
    </row>
    <row r="13" customHeight="1" spans="1:10">
      <c r="A13" s="24"/>
      <c r="B13" s="21"/>
      <c r="C13" s="22"/>
      <c r="D13" s="22"/>
      <c r="E13" s="22"/>
      <c r="F13" s="23"/>
      <c r="G13" s="23"/>
      <c r="H13" s="23"/>
      <c r="I13" s="23" t="str">
        <f t="shared" si="0"/>
        <v/>
      </c>
      <c r="J13" s="24"/>
    </row>
    <row r="14" customHeight="1" spans="1:10">
      <c r="A14" s="24"/>
      <c r="B14" s="21"/>
      <c r="C14" s="22"/>
      <c r="D14" s="22"/>
      <c r="E14" s="22"/>
      <c r="F14" s="23"/>
      <c r="G14" s="23"/>
      <c r="H14" s="23"/>
      <c r="I14" s="23" t="str">
        <f t="shared" si="0"/>
        <v/>
      </c>
      <c r="J14" s="24"/>
    </row>
    <row r="15" customHeight="1" spans="1:10">
      <c r="A15" s="24"/>
      <c r="B15" s="21"/>
      <c r="C15" s="22"/>
      <c r="D15" s="22"/>
      <c r="E15" s="22"/>
      <c r="F15" s="23"/>
      <c r="G15" s="23"/>
      <c r="H15" s="23"/>
      <c r="I15" s="23" t="str">
        <f t="shared" si="0"/>
        <v/>
      </c>
      <c r="J15" s="24"/>
    </row>
    <row r="16" customHeight="1" spans="1:10">
      <c r="A16" s="24"/>
      <c r="B16" s="21"/>
      <c r="C16" s="22"/>
      <c r="D16" s="22"/>
      <c r="E16" s="22"/>
      <c r="F16" s="23"/>
      <c r="G16" s="23"/>
      <c r="H16" s="23"/>
      <c r="I16" s="23" t="str">
        <f t="shared" si="0"/>
        <v/>
      </c>
      <c r="J16" s="24"/>
    </row>
    <row r="17" customHeight="1" spans="1:10">
      <c r="A17" s="24"/>
      <c r="B17" s="21"/>
      <c r="C17" s="22"/>
      <c r="D17" s="22"/>
      <c r="E17" s="22"/>
      <c r="F17" s="23"/>
      <c r="G17" s="23"/>
      <c r="H17" s="23"/>
      <c r="I17" s="23" t="str">
        <f t="shared" si="0"/>
        <v/>
      </c>
      <c r="J17" s="24"/>
    </row>
    <row r="18" customHeight="1" spans="1:10">
      <c r="A18" s="24"/>
      <c r="B18" s="21"/>
      <c r="C18" s="22"/>
      <c r="D18" s="22"/>
      <c r="E18" s="22"/>
      <c r="F18" s="23"/>
      <c r="G18" s="23"/>
      <c r="H18" s="23"/>
      <c r="I18" s="23" t="str">
        <f t="shared" si="0"/>
        <v/>
      </c>
      <c r="J18" s="24"/>
    </row>
    <row r="19" customHeight="1" spans="1:10">
      <c r="A19" s="24"/>
      <c r="B19" s="21"/>
      <c r="C19" s="22"/>
      <c r="D19" s="22"/>
      <c r="E19" s="22"/>
      <c r="F19" s="23"/>
      <c r="G19" s="23"/>
      <c r="H19" s="23"/>
      <c r="I19" s="23" t="str">
        <f t="shared" si="0"/>
        <v/>
      </c>
      <c r="J19" s="24"/>
    </row>
    <row r="20" customHeight="1" spans="1:10">
      <c r="A20" s="24"/>
      <c r="B20" s="21"/>
      <c r="C20" s="22"/>
      <c r="D20" s="22"/>
      <c r="E20" s="22"/>
      <c r="F20" s="23"/>
      <c r="G20" s="23"/>
      <c r="H20" s="23"/>
      <c r="I20" s="23" t="str">
        <f t="shared" si="0"/>
        <v/>
      </c>
      <c r="J20" s="24"/>
    </row>
    <row r="21" customHeight="1" spans="1:10">
      <c r="A21" s="24"/>
      <c r="B21" s="21"/>
      <c r="C21" s="22"/>
      <c r="D21" s="22"/>
      <c r="E21" s="22"/>
      <c r="F21" s="23"/>
      <c r="G21" s="23"/>
      <c r="H21" s="23"/>
      <c r="I21" s="23" t="str">
        <f t="shared" si="0"/>
        <v/>
      </c>
      <c r="J21" s="24"/>
    </row>
    <row r="22" customHeight="1" spans="1:10">
      <c r="A22" s="24"/>
      <c r="B22" s="21"/>
      <c r="C22" s="22"/>
      <c r="D22" s="22"/>
      <c r="E22" s="22"/>
      <c r="F22" s="23"/>
      <c r="G22" s="23"/>
      <c r="H22" s="23"/>
      <c r="I22" s="23" t="str">
        <f t="shared" si="0"/>
        <v/>
      </c>
      <c r="J22" s="24"/>
    </row>
    <row r="23" customHeight="1" spans="1:10">
      <c r="A23" s="24"/>
      <c r="B23" s="21"/>
      <c r="C23" s="22"/>
      <c r="D23" s="22"/>
      <c r="E23" s="22"/>
      <c r="F23" s="23"/>
      <c r="G23" s="23"/>
      <c r="H23" s="23"/>
      <c r="I23" s="23" t="str">
        <f t="shared" si="0"/>
        <v/>
      </c>
      <c r="J23" s="24"/>
    </row>
    <row r="24" customHeight="1" spans="1:10">
      <c r="A24" s="24"/>
      <c r="B24" s="21"/>
      <c r="C24" s="22"/>
      <c r="D24" s="22"/>
      <c r="E24" s="22"/>
      <c r="F24" s="23"/>
      <c r="G24" s="23"/>
      <c r="H24" s="23"/>
      <c r="I24" s="23" t="str">
        <f t="shared" si="0"/>
        <v/>
      </c>
      <c r="J24" s="24"/>
    </row>
    <row r="25" customHeight="1" spans="1:10">
      <c r="A25" s="24"/>
      <c r="B25" s="21"/>
      <c r="C25" s="22"/>
      <c r="D25" s="22"/>
      <c r="E25" s="22"/>
      <c r="F25" s="23"/>
      <c r="G25" s="23"/>
      <c r="H25" s="23"/>
      <c r="I25" s="23" t="str">
        <f t="shared" si="0"/>
        <v/>
      </c>
      <c r="J25" s="24"/>
    </row>
    <row r="26" customHeight="1" spans="1:10">
      <c r="A26" s="24"/>
      <c r="B26" s="21"/>
      <c r="C26" s="22"/>
      <c r="D26" s="22"/>
      <c r="E26" s="22"/>
      <c r="F26" s="23"/>
      <c r="G26" s="23"/>
      <c r="H26" s="23"/>
      <c r="I26" s="23" t="str">
        <f t="shared" si="0"/>
        <v/>
      </c>
      <c r="J26" s="24"/>
    </row>
    <row r="27" customHeight="1" spans="1:10">
      <c r="A27" s="25" t="s">
        <v>282</v>
      </c>
      <c r="B27" s="40"/>
      <c r="C27" s="22"/>
      <c r="D27" s="22"/>
      <c r="E27" s="22"/>
      <c r="F27" s="23">
        <f ca="1">SUM(F5:上一行)</f>
        <v>0</v>
      </c>
      <c r="G27" s="23">
        <f ca="1">SUM(G5:上一行)</f>
        <v>0</v>
      </c>
      <c r="H27" s="23">
        <f ca="1">SUM(H5:上一行)</f>
        <v>0</v>
      </c>
      <c r="I27" s="23" t="str">
        <f ca="1" t="shared" si="0"/>
        <v/>
      </c>
      <c r="J27" s="24"/>
    </row>
    <row r="28" customHeight="1" spans="1:7">
      <c r="A28" s="27" t="e">
        <f>#REF!&amp;#REF!</f>
        <v>#REF!</v>
      </c>
      <c r="G28" s="16" t="e">
        <f>"评估人员："&amp;#REF!</f>
        <v>#REF!</v>
      </c>
    </row>
    <row r="29" customHeight="1" spans="1:1">
      <c r="A29" s="30" t="e">
        <f>CONCATENATE(#REF!,#REF!,#REF!,#REF!,#REF!,#REF!,#REF!)</f>
        <v>#REF!</v>
      </c>
    </row>
  </sheetData>
  <mergeCells count="3">
    <mergeCell ref="A1:J1"/>
    <mergeCell ref="A2:J2"/>
    <mergeCell ref="A27:B27"/>
  </mergeCells>
  <dataValidations count="1">
    <dataValidation allowBlank="1" showInputMessage="1" showErrorMessage="1" prompt="①填入债券名称如：“3年期国库券”、“5年期电力基金债券”等；②设定抵押的债券应在“备注”中标明；发生日期：指购买日；" sqref="A1:J1"/>
  </dataValidations>
  <printOptions horizontalCentered="1"/>
  <pageMargins left="0.35" right="0.35" top="0.79" bottom="0.79" header="0.94" footer="0.51"/>
  <pageSetup paperSize="9" fitToHeight="0" orientation="landscape" blackAndWhite="1" verticalDpi="600"/>
  <headerFooter alignWithMargins="0">
    <oddHeader>&amp;R&amp;"宋体,常规"表3-10
共&amp;N页，第&amp;P页</oddHead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1" sqref="A1:R1"/>
    </sheetView>
  </sheetViews>
  <sheetFormatPr defaultColWidth="8.6" defaultRowHeight="15.75" customHeight="1"/>
  <cols>
    <col min="1" max="1" width="5.5" style="11" customWidth="1"/>
    <col min="2" max="2" width="25.2" style="11" customWidth="1"/>
    <col min="3" max="3" width="8.2" style="11" customWidth="1"/>
    <col min="4" max="4" width="20" style="11" customWidth="1"/>
    <col min="5" max="5" width="18.7" style="11" hidden="1" customWidth="1" outlineLevel="1"/>
    <col min="6" max="6" width="18.7" style="11" customWidth="1" collapsed="1"/>
    <col min="7" max="7" width="18.7" style="11" customWidth="1"/>
    <col min="8" max="8" width="9.7" style="11" customWidth="1"/>
    <col min="9" max="9" width="15.5" style="11" customWidth="1"/>
    <col min="10" max="32" width="9" style="11"/>
    <col min="33" max="16384" width="8.6" style="11"/>
  </cols>
  <sheetData>
    <row r="1" s="9" customFormat="1" ht="30" customHeight="1" spans="1:9">
      <c r="A1" s="12" t="s">
        <v>434</v>
      </c>
      <c r="B1" s="13"/>
      <c r="C1" s="13"/>
      <c r="D1" s="13"/>
      <c r="E1" s="13"/>
      <c r="F1" s="13"/>
      <c r="G1" s="13"/>
      <c r="H1" s="13"/>
      <c r="I1" s="13"/>
    </row>
    <row r="2" ht="14.25" customHeight="1" spans="1:9">
      <c r="A2" s="14" t="e">
        <f>CONCATENATE(#REF!,#REF!,#REF!,#REF!,#REF!,#REF!,#REF!)</f>
        <v>#REF!</v>
      </c>
      <c r="B2" s="14"/>
      <c r="C2" s="14"/>
      <c r="D2" s="14"/>
      <c r="E2" s="14"/>
      <c r="F2" s="14"/>
      <c r="G2" s="14"/>
      <c r="H2" s="14"/>
      <c r="I2" s="14"/>
    </row>
    <row r="3" customHeight="1" spans="1:9">
      <c r="A3" s="16" t="e">
        <f>#REF!&amp;#REF!</f>
        <v>#REF!</v>
      </c>
      <c r="I3" s="17" t="s">
        <v>168</v>
      </c>
    </row>
    <row r="4" s="10" customFormat="1" customHeight="1" spans="1:9">
      <c r="A4" s="18" t="s">
        <v>169</v>
      </c>
      <c r="B4" s="18" t="s">
        <v>431</v>
      </c>
      <c r="C4" s="18" t="s">
        <v>312</v>
      </c>
      <c r="D4" s="18" t="s">
        <v>435</v>
      </c>
      <c r="E4" s="19" t="s">
        <v>141</v>
      </c>
      <c r="F4" s="18" t="s">
        <v>142</v>
      </c>
      <c r="G4" s="18" t="s">
        <v>143</v>
      </c>
      <c r="H4" s="18" t="s">
        <v>171</v>
      </c>
      <c r="I4" s="18" t="s">
        <v>240</v>
      </c>
    </row>
    <row r="5" customHeight="1" spans="1:10">
      <c r="A5" s="20"/>
      <c r="B5" s="21"/>
      <c r="C5" s="22"/>
      <c r="D5" s="21"/>
      <c r="E5" s="23"/>
      <c r="F5" s="23"/>
      <c r="G5" s="23"/>
      <c r="H5" s="23" t="str">
        <f>IF(F5=0,"",(G5-F5)/F5*100)</f>
        <v/>
      </c>
      <c r="I5" s="24"/>
      <c r="J5" s="54"/>
    </row>
    <row r="6" customHeight="1" spans="1:9">
      <c r="A6" s="20"/>
      <c r="B6" s="21"/>
      <c r="C6" s="22"/>
      <c r="D6" s="18"/>
      <c r="E6" s="23"/>
      <c r="F6" s="23"/>
      <c r="G6" s="23"/>
      <c r="H6" s="23" t="str">
        <f t="shared" ref="H6:H27" si="0">IF(E6=0,"",(G6-E6)/E6*100)</f>
        <v/>
      </c>
      <c r="I6" s="24"/>
    </row>
    <row r="7" customHeight="1" spans="1:9">
      <c r="A7" s="20"/>
      <c r="B7" s="21"/>
      <c r="C7" s="22"/>
      <c r="D7" s="21"/>
      <c r="E7" s="23"/>
      <c r="F7" s="23"/>
      <c r="G7" s="23"/>
      <c r="H7" s="23" t="str">
        <f t="shared" si="0"/>
        <v/>
      </c>
      <c r="I7" s="24"/>
    </row>
    <row r="8" customHeight="1" spans="1:9">
      <c r="A8" s="20"/>
      <c r="B8" s="21"/>
      <c r="C8" s="22"/>
      <c r="D8" s="21"/>
      <c r="E8" s="23"/>
      <c r="F8" s="23"/>
      <c r="G8" s="23"/>
      <c r="H8" s="23" t="str">
        <f t="shared" si="0"/>
        <v/>
      </c>
      <c r="I8" s="24"/>
    </row>
    <row r="9" customHeight="1" spans="1:9">
      <c r="A9" s="20"/>
      <c r="B9" s="21"/>
      <c r="C9" s="22"/>
      <c r="D9" s="21"/>
      <c r="E9" s="23"/>
      <c r="F9" s="23"/>
      <c r="G9" s="23"/>
      <c r="H9" s="23" t="str">
        <f t="shared" si="0"/>
        <v/>
      </c>
      <c r="I9" s="24"/>
    </row>
    <row r="10" customHeight="1" spans="1:9">
      <c r="A10" s="20"/>
      <c r="B10" s="21"/>
      <c r="C10" s="22"/>
      <c r="D10" s="21"/>
      <c r="E10" s="23"/>
      <c r="F10" s="23"/>
      <c r="G10" s="23"/>
      <c r="H10" s="23" t="str">
        <f t="shared" si="0"/>
        <v/>
      </c>
      <c r="I10" s="24"/>
    </row>
    <row r="11" customHeight="1" spans="1:9">
      <c r="A11" s="20"/>
      <c r="B11" s="21"/>
      <c r="C11" s="22"/>
      <c r="D11" s="21"/>
      <c r="E11" s="23"/>
      <c r="F11" s="23"/>
      <c r="G11" s="23"/>
      <c r="H11" s="23" t="str">
        <f t="shared" si="0"/>
        <v/>
      </c>
      <c r="I11" s="24"/>
    </row>
    <row r="12" customHeight="1" spans="1:9">
      <c r="A12" s="20"/>
      <c r="B12" s="21"/>
      <c r="C12" s="22"/>
      <c r="D12" s="21"/>
      <c r="E12" s="23"/>
      <c r="F12" s="23"/>
      <c r="G12" s="23"/>
      <c r="H12" s="23" t="str">
        <f t="shared" si="0"/>
        <v/>
      </c>
      <c r="I12" s="24"/>
    </row>
    <row r="13" customHeight="1" spans="1:9">
      <c r="A13" s="20"/>
      <c r="B13" s="21"/>
      <c r="C13" s="22"/>
      <c r="D13" s="21"/>
      <c r="E13" s="23"/>
      <c r="F13" s="23"/>
      <c r="G13" s="23"/>
      <c r="H13" s="23" t="str">
        <f t="shared" si="0"/>
        <v/>
      </c>
      <c r="I13" s="24"/>
    </row>
    <row r="14" customHeight="1" spans="1:9">
      <c r="A14" s="20"/>
      <c r="B14" s="21"/>
      <c r="C14" s="22"/>
      <c r="D14" s="21"/>
      <c r="E14" s="23"/>
      <c r="F14" s="23"/>
      <c r="G14" s="23"/>
      <c r="H14" s="23" t="str">
        <f t="shared" si="0"/>
        <v/>
      </c>
      <c r="I14" s="24"/>
    </row>
    <row r="15" customHeight="1" spans="1:9">
      <c r="A15" s="20"/>
      <c r="B15" s="21"/>
      <c r="C15" s="22"/>
      <c r="D15" s="21"/>
      <c r="E15" s="23"/>
      <c r="F15" s="23"/>
      <c r="G15" s="23"/>
      <c r="H15" s="23" t="str">
        <f t="shared" si="0"/>
        <v/>
      </c>
      <c r="I15" s="24"/>
    </row>
    <row r="16" customHeight="1" spans="1:9">
      <c r="A16" s="20"/>
      <c r="B16" s="21"/>
      <c r="C16" s="22"/>
      <c r="D16" s="21"/>
      <c r="E16" s="23"/>
      <c r="F16" s="23"/>
      <c r="G16" s="23"/>
      <c r="H16" s="23" t="str">
        <f t="shared" si="0"/>
        <v/>
      </c>
      <c r="I16" s="24"/>
    </row>
    <row r="17" customHeight="1" spans="1:9">
      <c r="A17" s="20"/>
      <c r="B17" s="21"/>
      <c r="C17" s="22"/>
      <c r="D17" s="21"/>
      <c r="E17" s="23"/>
      <c r="F17" s="23"/>
      <c r="G17" s="23"/>
      <c r="H17" s="23" t="str">
        <f t="shared" si="0"/>
        <v/>
      </c>
      <c r="I17" s="24"/>
    </row>
    <row r="18" customHeight="1" spans="1:9">
      <c r="A18" s="20"/>
      <c r="B18" s="21"/>
      <c r="C18" s="22"/>
      <c r="D18" s="21"/>
      <c r="E18" s="23"/>
      <c r="F18" s="23"/>
      <c r="G18" s="23"/>
      <c r="H18" s="23" t="str">
        <f t="shared" si="0"/>
        <v/>
      </c>
      <c r="I18" s="24"/>
    </row>
    <row r="19" customHeight="1" spans="1:9">
      <c r="A19" s="20"/>
      <c r="B19" s="21"/>
      <c r="C19" s="22"/>
      <c r="D19" s="21"/>
      <c r="E19" s="23"/>
      <c r="F19" s="23"/>
      <c r="G19" s="23"/>
      <c r="H19" s="23" t="str">
        <f t="shared" si="0"/>
        <v/>
      </c>
      <c r="I19" s="24"/>
    </row>
    <row r="20" customHeight="1" spans="1:9">
      <c r="A20" s="20"/>
      <c r="B20" s="21"/>
      <c r="C20" s="22"/>
      <c r="D20" s="21"/>
      <c r="E20" s="23"/>
      <c r="F20" s="23"/>
      <c r="G20" s="23"/>
      <c r="H20" s="23" t="str">
        <f t="shared" si="0"/>
        <v/>
      </c>
      <c r="I20" s="24"/>
    </row>
    <row r="21" customHeight="1" spans="1:9">
      <c r="A21" s="20"/>
      <c r="B21" s="21"/>
      <c r="C21" s="22"/>
      <c r="D21" s="21"/>
      <c r="E21" s="23"/>
      <c r="F21" s="23"/>
      <c r="G21" s="23"/>
      <c r="H21" s="23" t="str">
        <f t="shared" si="0"/>
        <v/>
      </c>
      <c r="I21" s="24"/>
    </row>
    <row r="22" customHeight="1" spans="1:9">
      <c r="A22" s="20"/>
      <c r="B22" s="21"/>
      <c r="C22" s="22"/>
      <c r="D22" s="21"/>
      <c r="E22" s="23"/>
      <c r="F22" s="23"/>
      <c r="G22" s="23"/>
      <c r="H22" s="23" t="str">
        <f t="shared" si="0"/>
        <v/>
      </c>
      <c r="I22" s="24"/>
    </row>
    <row r="23" customHeight="1" spans="1:9">
      <c r="A23" s="20"/>
      <c r="B23" s="21"/>
      <c r="C23" s="22"/>
      <c r="D23" s="21"/>
      <c r="E23" s="23"/>
      <c r="F23" s="23"/>
      <c r="G23" s="23"/>
      <c r="H23" s="23" t="str">
        <f t="shared" si="0"/>
        <v/>
      </c>
      <c r="I23" s="24"/>
    </row>
    <row r="24" customHeight="1" spans="1:9">
      <c r="A24" s="20"/>
      <c r="B24" s="21"/>
      <c r="C24" s="22"/>
      <c r="D24" s="21"/>
      <c r="E24" s="23"/>
      <c r="F24" s="23"/>
      <c r="G24" s="23"/>
      <c r="H24" s="23" t="str">
        <f t="shared" si="0"/>
        <v/>
      </c>
      <c r="I24" s="24"/>
    </row>
    <row r="25" customHeight="1" spans="1:9">
      <c r="A25" s="20"/>
      <c r="B25" s="21"/>
      <c r="C25" s="22"/>
      <c r="D25" s="21"/>
      <c r="E25" s="23"/>
      <c r="F25" s="23"/>
      <c r="G25" s="23"/>
      <c r="H25" s="23"/>
      <c r="I25" s="24"/>
    </row>
    <row r="26" customHeight="1" spans="1:9">
      <c r="A26" s="20"/>
      <c r="B26" s="21"/>
      <c r="C26" s="22"/>
      <c r="D26" s="21"/>
      <c r="E26" s="23"/>
      <c r="F26" s="23"/>
      <c r="G26" s="23"/>
      <c r="H26" s="23"/>
      <c r="I26" s="24"/>
    </row>
    <row r="27" customHeight="1" spans="1:9">
      <c r="A27" s="25" t="s">
        <v>282</v>
      </c>
      <c r="B27" s="40"/>
      <c r="C27" s="18"/>
      <c r="D27" s="18"/>
      <c r="E27" s="23">
        <f ca="1">SUM(E5:上一行)</f>
        <v>0</v>
      </c>
      <c r="F27" s="23">
        <f ca="1">SUM(F5:上一行)</f>
        <v>0</v>
      </c>
      <c r="G27" s="23">
        <f ca="1">SUM(G5:上一行)</f>
        <v>0</v>
      </c>
      <c r="H27" s="23" t="str">
        <f ca="1" t="shared" si="0"/>
        <v/>
      </c>
      <c r="I27" s="24"/>
    </row>
    <row r="28" customHeight="1" spans="1:6">
      <c r="A28" s="27" t="e">
        <f>#REF!&amp;#REF!</f>
        <v>#REF!</v>
      </c>
      <c r="F28" s="16" t="e">
        <f>"评估人员："&amp;#REF!</f>
        <v>#REF!</v>
      </c>
    </row>
    <row r="29" customHeight="1" spans="1:1">
      <c r="A29" s="30" t="e">
        <f>CONCATENATE(#REF!,#REF!,#REF!,#REF!,#REF!,#REF!,#REF!)</f>
        <v>#REF!</v>
      </c>
    </row>
  </sheetData>
  <mergeCells count="3">
    <mergeCell ref="A1:I1"/>
    <mergeCell ref="A2:I2"/>
    <mergeCell ref="A27:B27"/>
  </mergeCells>
  <dataValidations count="1">
    <dataValidation allowBlank="1" showInputMessage="1" showErrorMessage="1" prompt="①根据具体资产内容填写；②因特殊原因转入的资产，应在备注栏简要说明原因，有可能发生损失的项目，应提供相关文件资料。" sqref="A1:I1"/>
  </dataValidations>
  <printOptions horizontalCentered="1"/>
  <pageMargins left="0.35" right="0.35" top="0.79" bottom="0.79" header="0.94" footer="0.51"/>
  <pageSetup paperSize="9" fitToHeight="0" orientation="landscape" blackAndWhite="1" verticalDpi="600"/>
  <headerFooter alignWithMargins="0">
    <oddHeader>&amp;R&amp;"宋体,常规"表3-11
共&amp;N页，第&amp;P页</oddHeader>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8"/>
  <sheetViews>
    <sheetView topLeftCell="A4" workbookViewId="0">
      <selection activeCell="D12" sqref="D12"/>
    </sheetView>
  </sheetViews>
  <sheetFormatPr defaultColWidth="8.6" defaultRowHeight="15.75" customHeight="1" outlineLevelCol="6"/>
  <cols>
    <col min="1" max="1" width="6.2" style="11" customWidth="1"/>
    <col min="2" max="2" width="28" style="11" customWidth="1"/>
    <col min="3" max="3" width="25" style="11" hidden="1" customWidth="1" outlineLevel="1"/>
    <col min="4" max="4" width="25" style="11" customWidth="1" collapsed="1"/>
    <col min="5" max="6" width="25" style="11" customWidth="1"/>
    <col min="7" max="7" width="12.5" style="11" customWidth="1"/>
    <col min="8" max="32" width="9" style="11"/>
    <col min="33" max="16384" width="8.6" style="11"/>
  </cols>
  <sheetData>
    <row r="1" s="9" customFormat="1" ht="30" customHeight="1" spans="1:7">
      <c r="A1" s="12" t="s">
        <v>436</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323</v>
      </c>
    </row>
    <row r="5" customHeight="1" spans="1:7">
      <c r="A5" s="46" t="s">
        <v>437</v>
      </c>
      <c r="B5" s="24" t="s">
        <v>55</v>
      </c>
      <c r="C5" s="23">
        <f ca="1">可供出售金融资产汇总!C26</f>
        <v>0</v>
      </c>
      <c r="D5" s="23">
        <f ca="1">可供出售金融资产汇总!D26</f>
        <v>0</v>
      </c>
      <c r="E5" s="23">
        <f ca="1">可供出售金融资产汇总!E26</f>
        <v>0</v>
      </c>
      <c r="F5" s="23">
        <f ca="1">E5-D5</f>
        <v>0</v>
      </c>
      <c r="G5" s="50" t="str">
        <f ca="1">IF(D5=0,"",F5/D5*100)</f>
        <v/>
      </c>
    </row>
    <row r="6" customHeight="1" spans="1:7">
      <c r="A6" s="46" t="s">
        <v>438</v>
      </c>
      <c r="B6" s="24" t="s">
        <v>57</v>
      </c>
      <c r="C6" s="23">
        <f ca="1">持有到期投资!H27</f>
        <v>0</v>
      </c>
      <c r="D6" s="23">
        <f ca="1">持有到期投资!I27</f>
        <v>0</v>
      </c>
      <c r="E6" s="23">
        <f ca="1">持有到期投资!J27</f>
        <v>0</v>
      </c>
      <c r="F6" s="23">
        <f ca="1">E6-D6</f>
        <v>0</v>
      </c>
      <c r="G6" s="50" t="str">
        <f ca="1">IF(D6=0,"",F6/D6*100)</f>
        <v/>
      </c>
    </row>
    <row r="7" customHeight="1" spans="1:7">
      <c r="A7" s="46" t="s">
        <v>439</v>
      </c>
      <c r="B7" s="24" t="s">
        <v>58</v>
      </c>
      <c r="C7" s="23">
        <f ca="1">长期应收!E26</f>
        <v>0</v>
      </c>
      <c r="D7" s="23">
        <f ca="1">长期应收!F26</f>
        <v>0</v>
      </c>
      <c r="E7" s="23">
        <f ca="1">长期应收!G26</f>
        <v>0</v>
      </c>
      <c r="F7" s="23">
        <f ca="1">E7-D7</f>
        <v>0</v>
      </c>
      <c r="G7" s="50" t="str">
        <f ca="1">IF(D7=0,"",F7/D7*100)</f>
        <v/>
      </c>
    </row>
    <row r="8" customHeight="1" spans="1:7">
      <c r="A8" s="46" t="s">
        <v>440</v>
      </c>
      <c r="B8" s="24" t="s">
        <v>59</v>
      </c>
      <c r="C8" s="23">
        <f ca="1">股权投资!G26</f>
        <v>0</v>
      </c>
      <c r="D8" s="23">
        <f ca="1">股权投资!H26</f>
        <v>0</v>
      </c>
      <c r="E8" s="23">
        <f ca="1">股权投资!I26</f>
        <v>0</v>
      </c>
      <c r="F8" s="23">
        <f ca="1">E8-D8</f>
        <v>0</v>
      </c>
      <c r="G8" s="50" t="str">
        <f ca="1">IF(D8=0,"",F8/D8*100)</f>
        <v/>
      </c>
    </row>
    <row r="9" customHeight="1" spans="1:7">
      <c r="A9" s="46" t="s">
        <v>441</v>
      </c>
      <c r="B9" s="24" t="s">
        <v>60</v>
      </c>
      <c r="C9" s="23">
        <f ca="1">投资性房地产汇总!D22</f>
        <v>0</v>
      </c>
      <c r="D9" s="23">
        <f ca="1">投资性房地产汇总!F22</f>
        <v>0</v>
      </c>
      <c r="E9" s="23">
        <f ca="1">投资性房地产汇总!H22</f>
        <v>0</v>
      </c>
      <c r="F9" s="23">
        <f ca="1">E9-D9</f>
        <v>0</v>
      </c>
      <c r="G9" s="50" t="str">
        <f ca="1">IF(D9=0,"",F9/D9*100)</f>
        <v/>
      </c>
    </row>
    <row r="10" customHeight="1" spans="1:7">
      <c r="A10" s="46" t="s">
        <v>442</v>
      </c>
      <c r="B10" s="24" t="s">
        <v>61</v>
      </c>
      <c r="C10" s="108" t="e">
        <f ca="1">固定资产汇总!D24</f>
        <v>#REF!</v>
      </c>
      <c r="D10" s="108" t="e">
        <f ca="1">固定资产汇总!F24</f>
        <v>#REF!</v>
      </c>
      <c r="E10" s="108">
        <f ca="1">固定资产汇总!H24</f>
        <v>0</v>
      </c>
      <c r="F10" s="108" t="e">
        <f ca="1" t="shared" ref="F10:F21" si="0">E10-D10</f>
        <v>#REF!</v>
      </c>
      <c r="G10" s="50" t="e">
        <f ca="1" t="shared" ref="G10:G21" si="1">IF(D10=0,"",F10/D10*100)</f>
        <v>#REF!</v>
      </c>
    </row>
    <row r="11" customHeight="1" spans="1:7">
      <c r="A11" s="46" t="s">
        <v>443</v>
      </c>
      <c r="B11" s="24" t="s">
        <v>69</v>
      </c>
      <c r="C11" s="108">
        <f ca="1">在建工程汇总!C26</f>
        <v>0</v>
      </c>
      <c r="D11" s="108">
        <f ca="1">在建工程汇总!D26</f>
        <v>0</v>
      </c>
      <c r="E11" s="108">
        <f ca="1">在建工程汇总!E26</f>
        <v>0</v>
      </c>
      <c r="F11" s="108">
        <f ca="1" t="shared" si="0"/>
        <v>0</v>
      </c>
      <c r="G11" s="50" t="str">
        <f ca="1" t="shared" si="1"/>
        <v/>
      </c>
    </row>
    <row r="12" customHeight="1" spans="1:7">
      <c r="A12" s="46" t="s">
        <v>444</v>
      </c>
      <c r="B12" s="24" t="s">
        <v>72</v>
      </c>
      <c r="C12" s="108">
        <f>工程物资一批!K27</f>
        <v>0</v>
      </c>
      <c r="D12" s="108">
        <f>工程物资一批!K27</f>
        <v>0</v>
      </c>
      <c r="E12" s="108">
        <f>工程物资一批!N27</f>
        <v>0</v>
      </c>
      <c r="F12" s="108">
        <f t="shared" si="0"/>
        <v>0</v>
      </c>
      <c r="G12" s="50" t="str">
        <f t="shared" si="1"/>
        <v/>
      </c>
    </row>
    <row r="13" customHeight="1" spans="1:7">
      <c r="A13" s="46" t="s">
        <v>445</v>
      </c>
      <c r="B13" s="24" t="s">
        <v>73</v>
      </c>
      <c r="C13" s="108">
        <f ca="1">固定资产清理!D27</f>
        <v>0</v>
      </c>
      <c r="D13" s="108">
        <f ca="1">固定资产清理!E27</f>
        <v>0</v>
      </c>
      <c r="E13" s="108">
        <f ca="1">固定资产清理!F27</f>
        <v>0</v>
      </c>
      <c r="F13" s="108">
        <f ca="1" t="shared" si="0"/>
        <v>0</v>
      </c>
      <c r="G13" s="50" t="str">
        <f ca="1" t="shared" si="1"/>
        <v/>
      </c>
    </row>
    <row r="14" customHeight="1" spans="1:7">
      <c r="A14" s="46" t="s">
        <v>446</v>
      </c>
      <c r="B14" s="24" t="s">
        <v>74</v>
      </c>
      <c r="C14" s="108">
        <f ca="1">生产性生物资产!I27</f>
        <v>0</v>
      </c>
      <c r="D14" s="108">
        <f ca="1">生产性生物资产!K27</f>
        <v>0</v>
      </c>
      <c r="E14" s="108">
        <f ca="1">生产性生物资产!N27</f>
        <v>0</v>
      </c>
      <c r="F14" s="108">
        <f ca="1" t="shared" si="0"/>
        <v>0</v>
      </c>
      <c r="G14" s="50" t="str">
        <f ca="1" t="shared" si="1"/>
        <v/>
      </c>
    </row>
    <row r="15" customHeight="1" spans="1:7">
      <c r="A15" s="46" t="s">
        <v>447</v>
      </c>
      <c r="B15" s="24" t="s">
        <v>75</v>
      </c>
      <c r="C15" s="108">
        <f ca="1">油气资产!J27</f>
        <v>0</v>
      </c>
      <c r="D15" s="108">
        <f ca="1">油气资产!L27</f>
        <v>0</v>
      </c>
      <c r="E15" s="108">
        <f ca="1">油气资产!O27</f>
        <v>0</v>
      </c>
      <c r="F15" s="108">
        <f ca="1" t="shared" si="0"/>
        <v>0</v>
      </c>
      <c r="G15" s="50" t="str">
        <f ca="1" t="shared" si="1"/>
        <v/>
      </c>
    </row>
    <row r="16" customHeight="1" spans="1:7">
      <c r="A16" s="46" t="s">
        <v>448</v>
      </c>
      <c r="B16" s="24" t="s">
        <v>76</v>
      </c>
      <c r="C16" s="108">
        <f ca="1">无形资产汇总!C26</f>
        <v>0</v>
      </c>
      <c r="D16" s="108">
        <f ca="1">无形资产汇总!D26</f>
        <v>0</v>
      </c>
      <c r="E16" s="108">
        <f ca="1">无形资产汇总!E26</f>
        <v>0</v>
      </c>
      <c r="F16" s="108">
        <f ca="1" t="shared" si="0"/>
        <v>0</v>
      </c>
      <c r="G16" s="50" t="str">
        <f ca="1" t="shared" si="1"/>
        <v/>
      </c>
    </row>
    <row r="17" customHeight="1" spans="1:7">
      <c r="A17" s="46" t="s">
        <v>449</v>
      </c>
      <c r="B17" s="24" t="s">
        <v>79</v>
      </c>
      <c r="C17" s="108">
        <f ca="1">开发支出!D26</f>
        <v>0</v>
      </c>
      <c r="D17" s="108">
        <f ca="1">开发支出!E26</f>
        <v>0</v>
      </c>
      <c r="E17" s="108">
        <f ca="1">开发支出!F26</f>
        <v>0</v>
      </c>
      <c r="F17" s="108">
        <f ca="1" t="shared" si="0"/>
        <v>0</v>
      </c>
      <c r="G17" s="50" t="str">
        <f ca="1" t="shared" si="1"/>
        <v/>
      </c>
    </row>
    <row r="18" customHeight="1" spans="1:7">
      <c r="A18" s="46" t="s">
        <v>450</v>
      </c>
      <c r="B18" s="24" t="s">
        <v>80</v>
      </c>
      <c r="C18" s="23">
        <f ca="1">商誉!D26</f>
        <v>0</v>
      </c>
      <c r="D18" s="23">
        <f ca="1">商誉!E26</f>
        <v>0</v>
      </c>
      <c r="E18" s="23">
        <f ca="1">商誉!F26</f>
        <v>0</v>
      </c>
      <c r="F18" s="23">
        <f ca="1" t="shared" si="0"/>
        <v>0</v>
      </c>
      <c r="G18" s="50" t="str">
        <f ca="1" t="shared" si="1"/>
        <v/>
      </c>
    </row>
    <row r="19" customHeight="1" spans="1:7">
      <c r="A19" s="46" t="s">
        <v>451</v>
      </c>
      <c r="B19" s="24" t="s">
        <v>82</v>
      </c>
      <c r="C19" s="23">
        <f ca="1">长期待摊费用!F26</f>
        <v>0</v>
      </c>
      <c r="D19" s="23">
        <f ca="1">长期待摊费用!G26</f>
        <v>0</v>
      </c>
      <c r="E19" s="23">
        <f ca="1">长期待摊费用!I26</f>
        <v>0</v>
      </c>
      <c r="F19" s="23">
        <f ca="1" t="shared" si="0"/>
        <v>0</v>
      </c>
      <c r="G19" s="50" t="str">
        <f ca="1" t="shared" si="1"/>
        <v/>
      </c>
    </row>
    <row r="20" customHeight="1" spans="1:7">
      <c r="A20" s="46" t="s">
        <v>452</v>
      </c>
      <c r="B20" s="24" t="s">
        <v>83</v>
      </c>
      <c r="C20" s="23">
        <f ca="1">递延所得税资产!G26</f>
        <v>0</v>
      </c>
      <c r="D20" s="23">
        <f ca="1">递延所得税资产!H26</f>
        <v>0</v>
      </c>
      <c r="E20" s="23">
        <f ca="1">递延所得税资产!I26</f>
        <v>0</v>
      </c>
      <c r="F20" s="23">
        <f ca="1" t="shared" si="0"/>
        <v>0</v>
      </c>
      <c r="G20" s="50" t="str">
        <f ca="1" t="shared" si="1"/>
        <v/>
      </c>
    </row>
    <row r="21" customHeight="1" spans="1:7">
      <c r="A21" s="46" t="s">
        <v>453</v>
      </c>
      <c r="B21" s="24" t="s">
        <v>84</v>
      </c>
      <c r="C21" s="23">
        <f ca="1">其他非流动资产!D26</f>
        <v>0</v>
      </c>
      <c r="D21" s="23">
        <f ca="1">其他非流动资产!E26</f>
        <v>0</v>
      </c>
      <c r="E21" s="23">
        <f ca="1">其他非流动资产!F26</f>
        <v>0</v>
      </c>
      <c r="F21" s="23">
        <f ca="1" t="shared" si="0"/>
        <v>0</v>
      </c>
      <c r="G21" s="50" t="str">
        <f ca="1" t="shared" si="1"/>
        <v/>
      </c>
    </row>
    <row r="22" customHeight="1" spans="1:7">
      <c r="A22" s="20"/>
      <c r="B22" s="24"/>
      <c r="C22" s="23"/>
      <c r="D22" s="23"/>
      <c r="E22" s="23"/>
      <c r="F22" s="23"/>
      <c r="G22" s="50"/>
    </row>
    <row r="23" customHeight="1" spans="1:7">
      <c r="A23" s="20"/>
      <c r="B23" s="24"/>
      <c r="C23" s="23"/>
      <c r="D23" s="23"/>
      <c r="E23" s="23"/>
      <c r="F23" s="23"/>
      <c r="G23" s="50"/>
    </row>
    <row r="24" customHeight="1" spans="1:7">
      <c r="A24" s="46"/>
      <c r="B24" s="355"/>
      <c r="C24" s="23"/>
      <c r="D24" s="23"/>
      <c r="E24" s="23"/>
      <c r="F24" s="23"/>
      <c r="G24" s="50"/>
    </row>
    <row r="25" customHeight="1" spans="1:7">
      <c r="A25" s="46"/>
      <c r="B25" s="46"/>
      <c r="C25" s="23"/>
      <c r="D25" s="23"/>
      <c r="E25" s="23"/>
      <c r="F25" s="23"/>
      <c r="G25" s="50"/>
    </row>
    <row r="26" customHeight="1" spans="1:7">
      <c r="A26" s="46" t="s">
        <v>454</v>
      </c>
      <c r="B26" s="20" t="s">
        <v>214</v>
      </c>
      <c r="C26" s="23" t="e">
        <f ca="1">SUM(C5:C21)</f>
        <v>#REF!</v>
      </c>
      <c r="D26" s="23" t="e">
        <f ca="1">SUM(D5:D21)</f>
        <v>#REF!</v>
      </c>
      <c r="E26" s="23">
        <f ca="1">SUM(E5:E21)</f>
        <v>0</v>
      </c>
      <c r="F26" s="23" t="e">
        <f ca="1">SUM(F5:F25)</f>
        <v>#REF!</v>
      </c>
      <c r="G26" s="50" t="e">
        <f ca="1">IF(D26=0,"",F26/D26*100)</f>
        <v>#REF!</v>
      </c>
    </row>
    <row r="27" customHeight="1" spans="1:5">
      <c r="A27" s="27" t="e">
        <f>#REF!&amp;#REF!</f>
        <v>#REF!</v>
      </c>
      <c r="E27" s="16"/>
    </row>
    <row r="28" customHeight="1" spans="1:1">
      <c r="A28" s="30" t="e">
        <f>CONCATENATE(#REF!,#REF!,#REF!,#REF!,#REF!,#REF!,#REF!)</f>
        <v>#REF!</v>
      </c>
    </row>
  </sheetData>
  <mergeCells count="2">
    <mergeCell ref="A1:G1"/>
    <mergeCell ref="A2:G2"/>
  </mergeCells>
  <hyperlinks>
    <hyperlink ref="B5" location="可供出售金融资产汇总!B1" display="可供出售金融资产"/>
    <hyperlink ref="B6" location="持有到期投资!B1" display="持有至到期投资"/>
    <hyperlink ref="B7" location="长期应收!B1" display="长期应收款"/>
    <hyperlink ref="B8" location="股权投资!B1" display="长期股权投资"/>
    <hyperlink ref="B9" location="投资性房地产!B1" display="投资性房地产"/>
    <hyperlink ref="B21" location="其他非流动资产!Print_Titles" display="其他非流动资产"/>
    <hyperlink ref="B20" location="递延所得税资产!Print_Area" display="递延所得税资产"/>
    <hyperlink ref="B19" location="长期待摊费用!Print_Area" display="长期待摊费用"/>
    <hyperlink ref="B18" location="商誉!Print_Area" display="商誉"/>
    <hyperlink ref="B17" location="开发支出!Print_Titles" display="开发支出"/>
    <hyperlink ref="B16" location="无形资产汇总!Print_Area" display="无形资产"/>
    <hyperlink ref="B15" location="油气资产!Print_Area" display="油气资产"/>
    <hyperlink ref="B14" location="生产性生物资产!Print_Area" display="生产性生物资产"/>
    <hyperlink ref="B13" location="固定资产清理!Print_Area" display="固定资产清理"/>
    <hyperlink ref="B12" location="工程物资!Print_Titles" display="工程物资"/>
    <hyperlink ref="B11" location="在建工程汇总!Print_Area" display="在建工程"/>
    <hyperlink ref="B10" location="固定资产汇总!A1" display="固定资产"/>
  </hyperlinks>
  <printOptions horizontalCentered="1"/>
  <pageMargins left="0.35" right="0.35" top="0.79" bottom="0.79" header="0.94" footer="0.51"/>
  <pageSetup paperSize="9" fitToHeight="0" orientation="landscape" blackAndWhite="1" verticalDpi="600"/>
  <headerFooter alignWithMargins="0">
    <oddHeader>&amp;R&amp;"宋体,常规"表4
共&amp;N页，第&amp;P页</oddHead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A1" sqref="A1:R1"/>
    </sheetView>
  </sheetViews>
  <sheetFormatPr defaultColWidth="8.6" defaultRowHeight="15.75" customHeight="1" outlineLevelCol="6"/>
  <cols>
    <col min="1" max="1" width="6.2" style="11" customWidth="1"/>
    <col min="2" max="2" width="28" style="11" customWidth="1"/>
    <col min="3" max="3" width="25" style="11" hidden="1" customWidth="1" outlineLevel="1"/>
    <col min="4" max="4" width="25" style="11" customWidth="1" collapsed="1"/>
    <col min="5" max="6" width="25" style="11" customWidth="1"/>
    <col min="7" max="7" width="12.3" style="11" customWidth="1"/>
    <col min="8" max="32" width="9" style="11"/>
    <col min="33" max="16384" width="8.6" style="11"/>
  </cols>
  <sheetData>
    <row r="1" s="9" customFormat="1" ht="30" customHeight="1" spans="1:7">
      <c r="A1" s="12" t="s">
        <v>455</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323</v>
      </c>
    </row>
    <row r="5" customHeight="1" spans="1:7">
      <c r="A5" s="24" t="s">
        <v>456</v>
      </c>
      <c r="B5" s="24" t="s">
        <v>457</v>
      </c>
      <c r="C5" s="23">
        <f ca="1">'可出售-股票'!I25</f>
        <v>0</v>
      </c>
      <c r="D5" s="23">
        <f ca="1">'可出售-股票'!J25</f>
        <v>0</v>
      </c>
      <c r="E5" s="23">
        <f ca="1">'可出售-股票'!K25</f>
        <v>0</v>
      </c>
      <c r="F5" s="23">
        <f ca="1">E5-D5</f>
        <v>0</v>
      </c>
      <c r="G5" s="50" t="str">
        <f ca="1">IF(D5=0,"",F5/D5*100)</f>
        <v/>
      </c>
    </row>
    <row r="6" customHeight="1" spans="1:7">
      <c r="A6" s="24" t="s">
        <v>458</v>
      </c>
      <c r="B6" s="24" t="s">
        <v>459</v>
      </c>
      <c r="C6" s="23">
        <f ca="1">'可出售-债券'!H25</f>
        <v>0</v>
      </c>
      <c r="D6" s="23">
        <f ca="1">'可出售-债券'!I25</f>
        <v>0</v>
      </c>
      <c r="E6" s="23">
        <f ca="1">'可出售-债券'!J25</f>
        <v>0</v>
      </c>
      <c r="F6" s="23">
        <f ca="1">E6-D6</f>
        <v>0</v>
      </c>
      <c r="G6" s="50" t="str">
        <f ca="1">IF(D6=0,"",F6/D6*100)</f>
        <v/>
      </c>
    </row>
    <row r="7" customHeight="1" spans="1:7">
      <c r="A7" s="24" t="s">
        <v>460</v>
      </c>
      <c r="B7" s="24" t="s">
        <v>461</v>
      </c>
      <c r="C7" s="23">
        <f ca="1">'可出售-其他'!H25</f>
        <v>0</v>
      </c>
      <c r="D7" s="23">
        <f ca="1">'可出售-其他'!I25</f>
        <v>0</v>
      </c>
      <c r="E7" s="23">
        <f ca="1">'可出售-其他'!J25</f>
        <v>0</v>
      </c>
      <c r="F7" s="23">
        <f ca="1">E7-D7</f>
        <v>0</v>
      </c>
      <c r="G7" s="50" t="str">
        <f ca="1">IF(D7=0,"",F7/D7*100)</f>
        <v/>
      </c>
    </row>
    <row r="8" customHeight="1" spans="1:7">
      <c r="A8" s="24"/>
      <c r="B8" s="24"/>
      <c r="C8" s="23"/>
      <c r="D8" s="23"/>
      <c r="E8" s="23"/>
      <c r="F8" s="23"/>
      <c r="G8" s="50"/>
    </row>
    <row r="9" customHeight="1" spans="1:7">
      <c r="A9" s="24"/>
      <c r="B9" s="24"/>
      <c r="C9" s="23"/>
      <c r="D9" s="23"/>
      <c r="E9" s="23"/>
      <c r="F9" s="23"/>
      <c r="G9" s="50"/>
    </row>
    <row r="10" customHeight="1" spans="1:7">
      <c r="A10" s="24"/>
      <c r="B10" s="24"/>
      <c r="C10" s="23"/>
      <c r="D10" s="23"/>
      <c r="E10" s="23"/>
      <c r="F10" s="23"/>
      <c r="G10" s="50"/>
    </row>
    <row r="11" customHeight="1" spans="1:7">
      <c r="A11" s="24"/>
      <c r="B11" s="24"/>
      <c r="C11" s="23"/>
      <c r="D11" s="23"/>
      <c r="E11" s="23"/>
      <c r="F11" s="23"/>
      <c r="G11" s="50"/>
    </row>
    <row r="12" customHeight="1" spans="1:7">
      <c r="A12" s="24"/>
      <c r="B12" s="24"/>
      <c r="C12" s="23"/>
      <c r="D12" s="23"/>
      <c r="E12" s="23"/>
      <c r="F12" s="23"/>
      <c r="G12" s="50"/>
    </row>
    <row r="13" customHeight="1" spans="1:7">
      <c r="A13" s="24"/>
      <c r="B13" s="24"/>
      <c r="C13" s="23"/>
      <c r="D13" s="23"/>
      <c r="E13" s="23"/>
      <c r="F13" s="23"/>
      <c r="G13" s="50"/>
    </row>
    <row r="14" customHeight="1" spans="1:7">
      <c r="A14" s="24"/>
      <c r="B14" s="24"/>
      <c r="C14" s="23"/>
      <c r="D14" s="23"/>
      <c r="E14" s="23"/>
      <c r="F14" s="23"/>
      <c r="G14" s="50"/>
    </row>
    <row r="15" customHeight="1" spans="1:7">
      <c r="A15" s="24"/>
      <c r="B15" s="24"/>
      <c r="C15" s="23"/>
      <c r="D15" s="23"/>
      <c r="E15" s="23"/>
      <c r="F15" s="23"/>
      <c r="G15" s="50"/>
    </row>
    <row r="16" customHeight="1" spans="1:7">
      <c r="A16" s="24"/>
      <c r="B16" s="24"/>
      <c r="C16" s="23"/>
      <c r="D16" s="23"/>
      <c r="E16" s="23"/>
      <c r="F16" s="23"/>
      <c r="G16" s="50"/>
    </row>
    <row r="17" customHeight="1" spans="1:7">
      <c r="A17" s="24"/>
      <c r="B17" s="24"/>
      <c r="C17" s="23"/>
      <c r="D17" s="23"/>
      <c r="E17" s="23"/>
      <c r="F17" s="23"/>
      <c r="G17" s="50"/>
    </row>
    <row r="18" customHeight="1" spans="1:7">
      <c r="A18" s="24"/>
      <c r="B18" s="24"/>
      <c r="C18" s="23"/>
      <c r="D18" s="23"/>
      <c r="E18" s="23"/>
      <c r="F18" s="23"/>
      <c r="G18" s="50"/>
    </row>
    <row r="19" customHeight="1" spans="1:7">
      <c r="A19" s="24"/>
      <c r="B19" s="24"/>
      <c r="C19" s="23"/>
      <c r="D19" s="23"/>
      <c r="E19" s="23"/>
      <c r="F19" s="23"/>
      <c r="G19" s="50"/>
    </row>
    <row r="20" customHeight="1" spans="1:7">
      <c r="A20" s="24"/>
      <c r="B20" s="24"/>
      <c r="C20" s="23"/>
      <c r="D20" s="23"/>
      <c r="E20" s="23"/>
      <c r="F20" s="23"/>
      <c r="G20" s="50"/>
    </row>
    <row r="21" customHeight="1" spans="1:7">
      <c r="A21" s="24"/>
      <c r="B21" s="24"/>
      <c r="C21" s="23"/>
      <c r="D21" s="23"/>
      <c r="E21" s="23"/>
      <c r="F21" s="23"/>
      <c r="G21" s="50"/>
    </row>
    <row r="22" customHeight="1" spans="1:7">
      <c r="A22" s="24"/>
      <c r="B22" s="24"/>
      <c r="C22" s="23"/>
      <c r="D22" s="23"/>
      <c r="E22" s="23"/>
      <c r="F22" s="23"/>
      <c r="G22" s="50"/>
    </row>
    <row r="23" customHeight="1" spans="1:7">
      <c r="A23" s="24"/>
      <c r="B23" s="24"/>
      <c r="C23" s="23"/>
      <c r="D23" s="23"/>
      <c r="E23" s="23"/>
      <c r="F23" s="23"/>
      <c r="G23" s="50"/>
    </row>
    <row r="24" customHeight="1" spans="1:7">
      <c r="A24" s="151" t="s">
        <v>214</v>
      </c>
      <c r="B24" s="26"/>
      <c r="C24" s="23">
        <f ca="1">SUM(C5:C7)</f>
        <v>0</v>
      </c>
      <c r="D24" s="23">
        <f ca="1">SUM(D5:D7)</f>
        <v>0</v>
      </c>
      <c r="E24" s="23">
        <f ca="1">SUM(E5:E7)</f>
        <v>0</v>
      </c>
      <c r="F24" s="23">
        <f ca="1">SUM(F5:F23)</f>
        <v>0</v>
      </c>
      <c r="G24" s="50" t="str">
        <f ca="1">IF(D24=0,"",F24/D24*100)</f>
        <v/>
      </c>
    </row>
    <row r="25" customHeight="1" spans="1:7">
      <c r="A25" s="151" t="s">
        <v>462</v>
      </c>
      <c r="B25" s="26"/>
      <c r="C25" s="23">
        <f>'可出售-股票'!I26+'可出售-债券'!H26+'可出售-其他'!H26</f>
        <v>0</v>
      </c>
      <c r="D25" s="23">
        <f>'可出售-股票'!J26+'可出售-债券'!I26+'可出售-其他'!I26</f>
        <v>0</v>
      </c>
      <c r="E25" s="23">
        <f>'可出售-股票'!K26+'可出售-债券'!J26+'可出售-其他'!J26</f>
        <v>0</v>
      </c>
      <c r="F25" s="23">
        <f>E25-D25</f>
        <v>0</v>
      </c>
      <c r="G25" s="50" t="str">
        <f>IF(D25=0,"",F25/D25*100)</f>
        <v/>
      </c>
    </row>
    <row r="26" customHeight="1" spans="1:7">
      <c r="A26" s="151" t="s">
        <v>214</v>
      </c>
      <c r="B26" s="26"/>
      <c r="C26" s="23">
        <f ca="1">C24-C25</f>
        <v>0</v>
      </c>
      <c r="D26" s="23">
        <f ca="1">D24-D25</f>
        <v>0</v>
      </c>
      <c r="E26" s="23">
        <f ca="1">E24-E25</f>
        <v>0</v>
      </c>
      <c r="F26" s="23">
        <f ca="1">F24-F25</f>
        <v>0</v>
      </c>
      <c r="G26" s="50" t="str">
        <f ca="1">IF(D26=0,"",F26/D26*100)</f>
        <v/>
      </c>
    </row>
    <row r="27" customHeight="1" spans="1:5">
      <c r="A27" s="27" t="e">
        <f>#REF!&amp;#REF!</f>
        <v>#REF!</v>
      </c>
      <c r="C27" s="16"/>
      <c r="D27" s="16"/>
      <c r="E27" s="11" t="e">
        <f>"评估人员："&amp;#REF!</f>
        <v>#REF!</v>
      </c>
    </row>
    <row r="28" customHeight="1" spans="1:1">
      <c r="A28" s="30" t="e">
        <f>CONCATENATE(#REF!,#REF!,#REF!,#REF!,#REF!,#REF!,#REF!)</f>
        <v>#REF!</v>
      </c>
    </row>
  </sheetData>
  <mergeCells count="5">
    <mergeCell ref="A1:G1"/>
    <mergeCell ref="A2:G2"/>
    <mergeCell ref="A24:B24"/>
    <mergeCell ref="A25:B25"/>
    <mergeCell ref="A26:B26"/>
  </mergeCells>
  <hyperlinks>
    <hyperlink ref="B5" location="'可出售-股票'!B1" display="可供出售金融资产-股票投资"/>
    <hyperlink ref="B6" location="'可出售-债券'!B1" display="可供出售金融资产-债券投资"/>
    <hyperlink ref="B7" location="'可出售-其他'!B1" display="可供出售金融资产-其他投资"/>
  </hyperlinks>
  <printOptions horizontalCentered="1"/>
  <pageMargins left="0.35" right="0.35" top="0.79" bottom="0.79" header="0.94" footer="0.51"/>
  <pageSetup paperSize="9" fitToHeight="0" orientation="landscape" blackAndWhite="1" verticalDpi="600"/>
  <headerFooter alignWithMargins="0">
    <oddHeader>&amp;R&amp;"宋体,常规"表4-1
共&amp;N页，第&amp;P页</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80" zoomScaleNormal="80" workbookViewId="0">
      <selection activeCell="A3" sqref="A3"/>
    </sheetView>
  </sheetViews>
  <sheetFormatPr defaultColWidth="0" defaultRowHeight="13.2" customHeight="1" zeroHeight="1" outlineLevelCol="6"/>
  <cols>
    <col min="1" max="1" width="5.7" style="139" customWidth="1"/>
    <col min="2" max="2" width="33.8" style="236" customWidth="1"/>
    <col min="3" max="3" width="19.5" style="139" hidden="1" customWidth="1" outlineLevel="1"/>
    <col min="4" max="4" width="19.5" style="139" customWidth="1" collapsed="1"/>
    <col min="5" max="7" width="19.5" style="139" customWidth="1"/>
    <col min="8" max="16384" width="0" style="139" hidden="1"/>
  </cols>
  <sheetData>
    <row r="1" ht="30" customHeight="1" spans="1:7">
      <c r="A1" s="480" t="s">
        <v>138</v>
      </c>
      <c r="B1" s="481"/>
      <c r="C1" s="481"/>
      <c r="D1" s="481"/>
      <c r="E1" s="481"/>
      <c r="F1" s="481"/>
      <c r="G1" s="481"/>
    </row>
    <row r="2" s="473" customFormat="1" ht="18" customHeight="1" spans="1:7">
      <c r="A2" s="482" t="e">
        <f>CONCATENATE(#REF!,#REF!,#REF!,#REF!,#REF!,#REF!,#REF!)</f>
        <v>#REF!</v>
      </c>
      <c r="B2" s="482"/>
      <c r="C2" s="482"/>
      <c r="D2" s="482"/>
      <c r="E2" s="482"/>
      <c r="F2" s="482"/>
      <c r="G2" s="482"/>
    </row>
    <row r="3" s="473" customFormat="1" ht="23.25" customHeight="1" spans="1:7">
      <c r="A3" s="483" t="e">
        <f>#REF!&amp;#REF!</f>
        <v>#REF!</v>
      </c>
      <c r="B3" s="484"/>
      <c r="G3" s="485" t="s">
        <v>139</v>
      </c>
    </row>
    <row r="4" s="474" customFormat="1" ht="23.25" customHeight="1" spans="1:7">
      <c r="A4" s="486" t="s">
        <v>140</v>
      </c>
      <c r="B4" s="487"/>
      <c r="C4" s="488" t="s">
        <v>141</v>
      </c>
      <c r="D4" s="489" t="s">
        <v>142</v>
      </c>
      <c r="E4" s="489" t="s">
        <v>143</v>
      </c>
      <c r="F4" s="489" t="s">
        <v>144</v>
      </c>
      <c r="G4" s="489" t="s">
        <v>145</v>
      </c>
    </row>
    <row r="5" s="474" customFormat="1" ht="23.25" customHeight="1" spans="1:7">
      <c r="A5" s="487"/>
      <c r="B5" s="487"/>
      <c r="C5" s="490" t="s">
        <v>146</v>
      </c>
      <c r="D5" s="491" t="s">
        <v>147</v>
      </c>
      <c r="E5" s="491" t="s">
        <v>148</v>
      </c>
      <c r="F5" s="491" t="s">
        <v>149</v>
      </c>
      <c r="G5" s="491" t="s">
        <v>150</v>
      </c>
    </row>
    <row r="6" s="475" customFormat="1" ht="23.25" customHeight="1" spans="1:7">
      <c r="A6" s="491">
        <v>1</v>
      </c>
      <c r="B6" s="492" t="s">
        <v>7</v>
      </c>
      <c r="C6" s="493">
        <f ca="1">ROUND(分类汇总!C5/10000,2)</f>
        <v>0</v>
      </c>
      <c r="D6" s="493">
        <f ca="1">ROUND(分类汇总!D5/10000,2)</f>
        <v>0</v>
      </c>
      <c r="E6" s="493">
        <f ca="1">ROUND(分类汇总!E5/10000,2)</f>
        <v>0</v>
      </c>
      <c r="F6" s="493">
        <f ca="1" t="shared" ref="F6:F17" si="0">E6-D6</f>
        <v>0</v>
      </c>
      <c r="G6" s="493" t="str">
        <f ca="1">IF(D6=0,"",F6/ABS(D6)*100)</f>
        <v/>
      </c>
    </row>
    <row r="7" s="475" customFormat="1" ht="23.25" customHeight="1" spans="1:7">
      <c r="A7" s="491">
        <v>2</v>
      </c>
      <c r="B7" s="492" t="s">
        <v>151</v>
      </c>
      <c r="C7" s="493" t="e">
        <f ca="1">C8+C9+C10+C14+C15+C17</f>
        <v>#REF!</v>
      </c>
      <c r="D7" s="493" t="e">
        <f ca="1">D8+D9+D10+D14+D15+D17</f>
        <v>#REF!</v>
      </c>
      <c r="E7" s="493">
        <f ca="1">E8+E9+E10+E14+E15+E17</f>
        <v>0</v>
      </c>
      <c r="F7" s="493" t="e">
        <f ca="1" t="shared" si="0"/>
        <v>#REF!</v>
      </c>
      <c r="G7" s="493" t="e">
        <f ca="1">IF(D7=0,"",F7/ABS(D7)*100)</f>
        <v>#REF!</v>
      </c>
    </row>
    <row r="8" s="475" customFormat="1" ht="23.25" customHeight="1" spans="1:7">
      <c r="A8" s="491">
        <v>3</v>
      </c>
      <c r="B8" s="492" t="s">
        <v>152</v>
      </c>
      <c r="C8" s="493">
        <f ca="1">ROUND(分类汇总!C21/10000,2)</f>
        <v>0</v>
      </c>
      <c r="D8" s="493">
        <f ca="1">ROUND(分类汇总!D21/10000,2)</f>
        <v>0</v>
      </c>
      <c r="E8" s="493">
        <f ca="1">ROUND(分类汇总!E21/10000,2)</f>
        <v>0</v>
      </c>
      <c r="F8" s="493">
        <f ca="1" t="shared" si="0"/>
        <v>0</v>
      </c>
      <c r="G8" s="493" t="str">
        <f ca="1" t="shared" ref="G8:G22" si="1">IF(D8=0,"",F8/ABS(D8)*100)</f>
        <v/>
      </c>
    </row>
    <row r="9" s="475" customFormat="1" ht="23.25" customHeight="1" spans="1:7">
      <c r="A9" s="491">
        <v>4</v>
      </c>
      <c r="B9" s="492" t="s">
        <v>153</v>
      </c>
      <c r="C9" s="493">
        <f ca="1">ROUND(分类汇总!C22/10000,2)</f>
        <v>0</v>
      </c>
      <c r="D9" s="493">
        <f ca="1">ROUND(分类汇总!D22/10000,2)</f>
        <v>0</v>
      </c>
      <c r="E9" s="493">
        <f ca="1">ROUND(分类汇总!E22/10000,2)</f>
        <v>0</v>
      </c>
      <c r="F9" s="493">
        <f ca="1" t="shared" si="0"/>
        <v>0</v>
      </c>
      <c r="G9" s="493" t="str">
        <f ca="1" t="shared" si="1"/>
        <v/>
      </c>
    </row>
    <row r="10" s="475" customFormat="1" ht="23.25" customHeight="1" spans="1:7">
      <c r="A10" s="491">
        <v>5</v>
      </c>
      <c r="B10" s="492" t="s">
        <v>154</v>
      </c>
      <c r="C10" s="493" t="e">
        <f ca="1">ROUND(分类汇总!C23/10000,2)</f>
        <v>#REF!</v>
      </c>
      <c r="D10" s="493" t="e">
        <f ca="1">ROUND(分类汇总!D23/10000,2)</f>
        <v>#REF!</v>
      </c>
      <c r="E10" s="493">
        <f ca="1">ROUND(分类汇总!E23/10000,2)</f>
        <v>0</v>
      </c>
      <c r="F10" s="493" t="e">
        <f ca="1" t="shared" si="0"/>
        <v>#REF!</v>
      </c>
      <c r="G10" s="493" t="e">
        <f ca="1" t="shared" si="1"/>
        <v>#REF!</v>
      </c>
    </row>
    <row r="11" s="476" customFormat="1" ht="23.25" hidden="1" customHeight="1" outlineLevel="1" spans="1:7">
      <c r="A11" s="491"/>
      <c r="B11" s="492" t="s">
        <v>155</v>
      </c>
      <c r="C11" s="493">
        <f ca="1">固定资产汇总!E11/10000</f>
        <v>0</v>
      </c>
      <c r="D11" s="493">
        <f ca="1">固定资产汇总!F11/10000</f>
        <v>0</v>
      </c>
      <c r="E11" s="493">
        <f ca="1">固定资产汇总!H11/10000</f>
        <v>0</v>
      </c>
      <c r="F11" s="493">
        <f ca="1" t="shared" si="0"/>
        <v>0</v>
      </c>
      <c r="G11" s="493" t="str">
        <f ca="1" t="shared" si="1"/>
        <v/>
      </c>
    </row>
    <row r="12" s="476" customFormat="1" ht="23.25" hidden="1" customHeight="1" outlineLevel="1" spans="1:7">
      <c r="A12" s="491"/>
      <c r="B12" s="492" t="s">
        <v>156</v>
      </c>
      <c r="C12" s="493" t="e">
        <f>固定资产汇总!E18/10000</f>
        <v>#REF!</v>
      </c>
      <c r="D12" s="493" t="e">
        <f>固定资产汇总!F18/10000</f>
        <v>#REF!</v>
      </c>
      <c r="E12" s="493">
        <f>固定资产汇总!H18/10000</f>
        <v>0</v>
      </c>
      <c r="F12" s="493" t="e">
        <f t="shared" si="0"/>
        <v>#REF!</v>
      </c>
      <c r="G12" s="493" t="e">
        <f t="shared" si="1"/>
        <v>#REF!</v>
      </c>
    </row>
    <row r="13" s="476" customFormat="1" ht="23.25" hidden="1" customHeight="1" outlineLevel="1" spans="1:7">
      <c r="A13" s="491"/>
      <c r="B13" s="492" t="s">
        <v>157</v>
      </c>
      <c r="C13" s="493">
        <f ca="1">固定资产汇总!E21/10000</f>
        <v>0</v>
      </c>
      <c r="D13" s="493">
        <f ca="1">固定资产汇总!F21/10000</f>
        <v>0</v>
      </c>
      <c r="E13" s="493">
        <f ca="1">固定资产汇总!H21/10000</f>
        <v>0</v>
      </c>
      <c r="F13" s="493">
        <f ca="1" t="shared" si="0"/>
        <v>0</v>
      </c>
      <c r="G13" s="493" t="str">
        <f ca="1" t="shared" si="1"/>
        <v/>
      </c>
    </row>
    <row r="14" s="476" customFormat="1" ht="23.25" customHeight="1" collapsed="1" spans="1:7">
      <c r="A14" s="491">
        <v>6</v>
      </c>
      <c r="B14" s="492" t="s">
        <v>158</v>
      </c>
      <c r="C14" s="493">
        <f ca="1">ROUND(分类汇总!C24/10000,2)</f>
        <v>0</v>
      </c>
      <c r="D14" s="493">
        <f ca="1">ROUND(分类汇总!D24/10000,2)</f>
        <v>0</v>
      </c>
      <c r="E14" s="493">
        <f ca="1">ROUND(分类汇总!E24/10000,2)</f>
        <v>0</v>
      </c>
      <c r="F14" s="493">
        <f ca="1" t="shared" si="0"/>
        <v>0</v>
      </c>
      <c r="G14" s="493" t="str">
        <f ca="1" t="shared" si="1"/>
        <v/>
      </c>
    </row>
    <row r="15" s="475" customFormat="1" ht="23.25" customHeight="1" spans="1:7">
      <c r="A15" s="491">
        <v>7</v>
      </c>
      <c r="B15" s="492" t="s">
        <v>159</v>
      </c>
      <c r="C15" s="493">
        <f ca="1">ROUND(分类汇总!C29/10000,2)</f>
        <v>0</v>
      </c>
      <c r="D15" s="493">
        <f ca="1">ROUND(分类汇总!D29/10000,2)</f>
        <v>0</v>
      </c>
      <c r="E15" s="493">
        <f ca="1">ROUND(分类汇总!E29/10000,2)</f>
        <v>0</v>
      </c>
      <c r="F15" s="493">
        <f ca="1" t="shared" si="0"/>
        <v>0</v>
      </c>
      <c r="G15" s="493" t="str">
        <f ca="1" t="shared" si="1"/>
        <v/>
      </c>
    </row>
    <row r="16" s="475" customFormat="1" ht="23.25" customHeight="1" spans="1:7">
      <c r="A16" s="491">
        <v>8</v>
      </c>
      <c r="B16" s="492" t="s">
        <v>160</v>
      </c>
      <c r="C16" s="493">
        <f ca="1">ROUND(无形资产汇总!C5/10000,2)</f>
        <v>0</v>
      </c>
      <c r="D16" s="493">
        <f ca="1">ROUND(无形资产汇总!D5/10000,2)</f>
        <v>0</v>
      </c>
      <c r="E16" s="493">
        <f ca="1">ROUND(无形资产汇总!E5/10000,2)</f>
        <v>0</v>
      </c>
      <c r="F16" s="493">
        <f ca="1" t="shared" si="0"/>
        <v>0</v>
      </c>
      <c r="G16" s="493" t="str">
        <f ca="1" t="shared" si="1"/>
        <v/>
      </c>
    </row>
    <row r="17" s="475" customFormat="1" ht="23.25" customHeight="1" spans="1:7">
      <c r="A17" s="491">
        <v>9</v>
      </c>
      <c r="B17" s="492" t="s">
        <v>161</v>
      </c>
      <c r="C17" s="493">
        <f ca="1">ROUND(SUM(分类汇总!C18,分类汇总!C19,分类汇总!C25:C28,分类汇总!C30:C34)/10000,2)</f>
        <v>0</v>
      </c>
      <c r="D17" s="493">
        <f ca="1">ROUND(SUM(分类汇总!D18,分类汇总!D19,分类汇总!D25:D28,分类汇总!D30:D34)/10000,2)</f>
        <v>0</v>
      </c>
      <c r="E17" s="493">
        <f ca="1">ROUND(SUM(分类汇总!E18,分类汇总!E19,分类汇总!E25:E28,分类汇总!E30:E34)/10000,2)</f>
        <v>0</v>
      </c>
      <c r="F17" s="493">
        <f ca="1" t="shared" si="0"/>
        <v>0</v>
      </c>
      <c r="G17" s="493" t="str">
        <f ca="1" t="shared" si="1"/>
        <v/>
      </c>
    </row>
    <row r="18" s="477" customFormat="1" ht="22.5" customHeight="1" spans="1:7">
      <c r="A18" s="491">
        <v>10</v>
      </c>
      <c r="B18" s="494" t="s">
        <v>162</v>
      </c>
      <c r="C18" s="495" t="e">
        <f ca="1">C6+C7</f>
        <v>#REF!</v>
      </c>
      <c r="D18" s="495" t="e">
        <f ca="1">D6+D7</f>
        <v>#REF!</v>
      </c>
      <c r="E18" s="495">
        <f ca="1">E6+E7</f>
        <v>0</v>
      </c>
      <c r="F18" s="495" t="e">
        <f ca="1">SUM(F6,F7)</f>
        <v>#REF!</v>
      </c>
      <c r="G18" s="495" t="e">
        <f ca="1" t="shared" si="1"/>
        <v>#REF!</v>
      </c>
    </row>
    <row r="19" s="475" customFormat="1" ht="23.25" hidden="1" customHeight="1" spans="1:7">
      <c r="A19" s="491">
        <v>11</v>
      </c>
      <c r="B19" s="492" t="s">
        <v>10</v>
      </c>
      <c r="C19" s="493">
        <f ca="1">ROUND(分类汇总!C36/10000,2)</f>
        <v>0</v>
      </c>
      <c r="D19" s="493">
        <f ca="1">ROUND(分类汇总!D36/10000,2)</f>
        <v>0</v>
      </c>
      <c r="E19" s="493">
        <f ca="1">ROUND(分类汇总!E36/10000,2)</f>
        <v>0</v>
      </c>
      <c r="F19" s="493">
        <f ca="1">E19-D19</f>
        <v>0</v>
      </c>
      <c r="G19" s="493" t="str">
        <f ca="1" t="shared" si="1"/>
        <v/>
      </c>
    </row>
    <row r="20" s="475" customFormat="1" ht="23.25" hidden="1" customHeight="1" spans="1:7">
      <c r="A20" s="491">
        <v>12</v>
      </c>
      <c r="B20" s="492" t="s">
        <v>39</v>
      </c>
      <c r="C20" s="493" t="e">
        <f>ROUND(分类汇总!C49/10000,2)</f>
        <v>#REF!</v>
      </c>
      <c r="D20" s="493" t="e">
        <f>ROUND(分类汇总!D49/10000,2)</f>
        <v>#REF!</v>
      </c>
      <c r="E20" s="493" t="e">
        <f>ROUND(分类汇总!E49/10000,2)</f>
        <v>#REF!</v>
      </c>
      <c r="F20" s="493" t="e">
        <f>E20-D20</f>
        <v>#REF!</v>
      </c>
      <c r="G20" s="493" t="e">
        <f t="shared" si="1"/>
        <v>#REF!</v>
      </c>
    </row>
    <row r="21" s="477" customFormat="1" ht="23.25" hidden="1" customHeight="1" spans="1:7">
      <c r="A21" s="491">
        <v>13</v>
      </c>
      <c r="B21" s="494" t="s">
        <v>163</v>
      </c>
      <c r="C21" s="495" t="e">
        <f ca="1">C19+C20</f>
        <v>#REF!</v>
      </c>
      <c r="D21" s="495" t="e">
        <f ca="1">D19+D20</f>
        <v>#REF!</v>
      </c>
      <c r="E21" s="495" t="e">
        <f ca="1">E19+E20</f>
        <v>#REF!</v>
      </c>
      <c r="F21" s="495" t="e">
        <f ca="1">SUM(F19:F20)</f>
        <v>#REF!</v>
      </c>
      <c r="G21" s="495" t="e">
        <f ca="1" t="shared" si="1"/>
        <v>#REF!</v>
      </c>
    </row>
    <row r="22" s="477" customFormat="1" ht="23.25" hidden="1" customHeight="1" spans="1:7">
      <c r="A22" s="491">
        <v>14</v>
      </c>
      <c r="B22" s="494" t="s">
        <v>164</v>
      </c>
      <c r="C22" s="495" t="e">
        <f ca="1">C18-C21</f>
        <v>#REF!</v>
      </c>
      <c r="D22" s="495" t="e">
        <f ca="1">D18-D21</f>
        <v>#REF!</v>
      </c>
      <c r="E22" s="495" t="e">
        <f ca="1">E18-E21</f>
        <v>#REF!</v>
      </c>
      <c r="F22" s="495" t="e">
        <f ca="1">F18-F21</f>
        <v>#REF!</v>
      </c>
      <c r="G22" s="495" t="e">
        <f ca="1" t="shared" si="1"/>
        <v>#REF!</v>
      </c>
    </row>
    <row r="23" s="478" customFormat="1" ht="31.5" customHeight="1" spans="2:5">
      <c r="B23" s="496"/>
      <c r="E23" s="497" t="s">
        <v>165</v>
      </c>
    </row>
    <row r="24" s="479" customFormat="1" ht="25.5" hidden="1" customHeight="1" spans="1:7">
      <c r="A24" s="479" t="s">
        <v>166</v>
      </c>
      <c r="B24" s="498"/>
      <c r="C24" s="499" t="e">
        <f ca="1">C22-ROUND(分类汇总!C58/10000,2)</f>
        <v>#REF!</v>
      </c>
      <c r="D24" s="499" t="e">
        <f ca="1">D22-ROUND(分类汇总!D58/10000,2)</f>
        <v>#REF!</v>
      </c>
      <c r="E24" s="499" t="e">
        <f ca="1">E22-ROUND(分类汇总!E58/10000,2)</f>
        <v>#REF!</v>
      </c>
      <c r="F24" s="499" t="e">
        <f ca="1">F22-ROUND(分类汇总!F58/10000,2)</f>
        <v>#REF!</v>
      </c>
      <c r="G24" s="500"/>
    </row>
    <row r="25" s="478" customFormat="1" ht="20.25" hidden="1" customHeight="1" spans="1:7">
      <c r="A25" s="497"/>
      <c r="B25" s="496"/>
      <c r="E25" s="501"/>
      <c r="G25" s="502"/>
    </row>
    <row r="26" ht="15.75" hidden="1" customHeight="1" spans="1:1">
      <c r="A26" s="497"/>
    </row>
  </sheetData>
  <sheetProtection formatColumns="0"/>
  <mergeCells count="3">
    <mergeCell ref="A1:G1"/>
    <mergeCell ref="A2:G2"/>
    <mergeCell ref="A4:B5"/>
  </mergeCells>
  <dataValidations count="1">
    <dataValidation allowBlank="1" showInputMessage="1" showErrorMessage="1" prompt="带有汇总字样的表格均设置公式自动链接，无需填写。&#10;为了方便国有企业填报纸质备案表和填报备案系统，此表中“非流动资产合计”、“资产总计”、“负债总计”、“净资产”均为本表数据相加减，其余均链接自分类汇总表并取整到小数点后两位。" sqref="A1:G1"/>
  </dataValidations>
  <hyperlinks>
    <hyperlink ref="B18" location="分类汇总!B38" display="资产总计"/>
    <hyperlink ref="B21" location="分类汇总!B62" display="负债总计"/>
    <hyperlink ref="B22" location="分类汇总!B64" display="净资产（所有者权益）"/>
  </hyperlinks>
  <printOptions horizontalCentered="1"/>
  <pageMargins left="0.35" right="0.35" top="0.79" bottom="0.79" header="1.02" footer="0.51"/>
  <pageSetup paperSize="9" fitToHeight="0" orientation="landscape" blackAndWhite="1" verticalDpi="600"/>
  <headerFooter alignWithMargins="0">
    <oddHeader>&amp;R&amp;"宋体,常规"共&amp;"Times New Roman,常规"&amp;N&amp;"宋体,常规"页第&amp;"Times New Roman,常规"&amp;P&amp;"宋体,常规"页
表&amp;"Times New Roman,常规"1</oddHeader>
  </headerFooter>
  <ignoredErrors>
    <ignoredError sqref="F18" formula="1"/>
  </ignoredErrors>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R1"/>
    </sheetView>
  </sheetViews>
  <sheetFormatPr defaultColWidth="8.6" defaultRowHeight="15.75" customHeight="1"/>
  <cols>
    <col min="1" max="1" width="5.6" style="11" customWidth="1"/>
    <col min="2" max="2" width="17.7" style="11" customWidth="1"/>
    <col min="3" max="3" width="9" style="11"/>
    <col min="4" max="4" width="7.6" style="11" customWidth="1"/>
    <col min="5" max="5" width="7.7" style="11" customWidth="1"/>
    <col min="6" max="6" width="8.8" style="11"/>
    <col min="7" max="7" width="9.5" style="11" customWidth="1"/>
    <col min="8" max="8" width="7.8" style="11" customWidth="1"/>
    <col min="9" max="9" width="14.8" style="11" hidden="1" customWidth="1" outlineLevel="1"/>
    <col min="10" max="10" width="14.8" style="11" customWidth="1" collapsed="1"/>
    <col min="11" max="11" width="14.3" style="11" customWidth="1"/>
    <col min="12" max="32" width="9" style="11"/>
    <col min="33" max="16384" width="8.6" style="11"/>
  </cols>
  <sheetData>
    <row r="1" s="9" customFormat="1" ht="30" customHeight="1" spans="1:13">
      <c r="A1" s="12" t="s">
        <v>463</v>
      </c>
      <c r="B1" s="13"/>
      <c r="C1" s="13"/>
      <c r="D1" s="13"/>
      <c r="E1" s="13"/>
      <c r="F1" s="13"/>
      <c r="G1" s="13"/>
      <c r="H1" s="13"/>
      <c r="I1" s="13"/>
      <c r="J1" s="13"/>
      <c r="K1" s="13"/>
      <c r="L1" s="13"/>
      <c r="M1" s="13"/>
    </row>
    <row r="2" ht="14.25" customHeight="1" spans="1:13">
      <c r="A2" s="14" t="e">
        <f>CONCATENATE(#REF!,#REF!,#REF!,#REF!,#REF!,#REF!,#REF!)</f>
        <v>#REF!</v>
      </c>
      <c r="B2" s="14"/>
      <c r="C2" s="14"/>
      <c r="D2" s="14"/>
      <c r="E2" s="14"/>
      <c r="F2" s="14"/>
      <c r="G2" s="14"/>
      <c r="H2" s="14"/>
      <c r="I2" s="14"/>
      <c r="J2" s="15"/>
      <c r="K2" s="15"/>
      <c r="L2" s="15"/>
      <c r="M2" s="15"/>
    </row>
    <row r="3" customHeight="1" spans="1:13">
      <c r="A3" s="16" t="e">
        <f>#REF!&amp;#REF!</f>
        <v>#REF!</v>
      </c>
      <c r="M3" s="17" t="s">
        <v>168</v>
      </c>
    </row>
    <row r="4" s="10" customFormat="1" ht="27" customHeight="1" spans="1:13">
      <c r="A4" s="18" t="s">
        <v>169</v>
      </c>
      <c r="B4" s="18" t="s">
        <v>260</v>
      </c>
      <c r="C4" s="18" t="s">
        <v>464</v>
      </c>
      <c r="D4" s="18" t="s">
        <v>262</v>
      </c>
      <c r="E4" s="18" t="s">
        <v>263</v>
      </c>
      <c r="F4" s="18" t="s">
        <v>465</v>
      </c>
      <c r="G4" s="55" t="s">
        <v>466</v>
      </c>
      <c r="H4" s="55" t="s">
        <v>467</v>
      </c>
      <c r="I4" s="19" t="s">
        <v>141</v>
      </c>
      <c r="J4" s="18" t="s">
        <v>142</v>
      </c>
      <c r="K4" s="18" t="s">
        <v>143</v>
      </c>
      <c r="L4" s="18" t="s">
        <v>171</v>
      </c>
      <c r="M4" s="18" t="s">
        <v>240</v>
      </c>
    </row>
    <row r="5" customHeight="1" spans="1:13">
      <c r="A5" s="20"/>
      <c r="B5" s="21"/>
      <c r="C5" s="20"/>
      <c r="D5" s="22"/>
      <c r="E5" s="20"/>
      <c r="F5" s="20"/>
      <c r="G5" s="23"/>
      <c r="H5" s="23"/>
      <c r="I5" s="23"/>
      <c r="J5" s="23"/>
      <c r="K5" s="23"/>
      <c r="L5" s="23" t="str">
        <f>IF(J5=0,"",(K5-J5)/J5*100)</f>
        <v/>
      </c>
      <c r="M5" s="24"/>
    </row>
    <row r="6" customHeight="1" spans="1:13">
      <c r="A6" s="20"/>
      <c r="B6" s="21"/>
      <c r="C6" s="20"/>
      <c r="D6" s="22"/>
      <c r="E6" s="20"/>
      <c r="F6" s="20"/>
      <c r="G6" s="23"/>
      <c r="H6" s="23"/>
      <c r="I6" s="23"/>
      <c r="J6" s="23"/>
      <c r="K6" s="23"/>
      <c r="L6" s="23" t="str">
        <f t="shared" ref="L6:L27" si="0">IF(J6=0,"",(K6-J6)/J6*100)</f>
        <v/>
      </c>
      <c r="M6" s="24"/>
    </row>
    <row r="7" customHeight="1" spans="1:13">
      <c r="A7" s="20"/>
      <c r="B7" s="21"/>
      <c r="C7" s="20"/>
      <c r="D7" s="22"/>
      <c r="E7" s="20"/>
      <c r="F7" s="20"/>
      <c r="G7" s="23"/>
      <c r="H7" s="23"/>
      <c r="I7" s="23"/>
      <c r="J7" s="23"/>
      <c r="K7" s="23"/>
      <c r="L7" s="23" t="str">
        <f t="shared" si="0"/>
        <v/>
      </c>
      <c r="M7" s="24"/>
    </row>
    <row r="8" customHeight="1" spans="1:13">
      <c r="A8" s="20"/>
      <c r="B8" s="21"/>
      <c r="C8" s="20"/>
      <c r="D8" s="22"/>
      <c r="E8" s="20"/>
      <c r="F8" s="20"/>
      <c r="G8" s="23"/>
      <c r="H8" s="23"/>
      <c r="I8" s="23"/>
      <c r="J8" s="23"/>
      <c r="K8" s="23"/>
      <c r="L8" s="23" t="str">
        <f t="shared" si="0"/>
        <v/>
      </c>
      <c r="M8" s="24"/>
    </row>
    <row r="9" customHeight="1" spans="1:13">
      <c r="A9" s="20"/>
      <c r="B9" s="21"/>
      <c r="C9" s="20"/>
      <c r="D9" s="22"/>
      <c r="E9" s="20"/>
      <c r="F9" s="20"/>
      <c r="G9" s="23"/>
      <c r="H9" s="23"/>
      <c r="I9" s="23"/>
      <c r="J9" s="23"/>
      <c r="K9" s="23"/>
      <c r="L9" s="23" t="str">
        <f t="shared" si="0"/>
        <v/>
      </c>
      <c r="M9" s="24"/>
    </row>
    <row r="10" customHeight="1" spans="1:13">
      <c r="A10" s="20"/>
      <c r="B10" s="21"/>
      <c r="C10" s="20"/>
      <c r="D10" s="22"/>
      <c r="E10" s="20"/>
      <c r="F10" s="20"/>
      <c r="G10" s="23"/>
      <c r="H10" s="23"/>
      <c r="I10" s="23"/>
      <c r="J10" s="23"/>
      <c r="K10" s="23"/>
      <c r="L10" s="23" t="str">
        <f t="shared" si="0"/>
        <v/>
      </c>
      <c r="M10" s="24"/>
    </row>
    <row r="11" customHeight="1" spans="1:13">
      <c r="A11" s="20"/>
      <c r="B11" s="21"/>
      <c r="C11" s="20"/>
      <c r="D11" s="22"/>
      <c r="E11" s="20"/>
      <c r="F11" s="20"/>
      <c r="G11" s="23"/>
      <c r="H11" s="23"/>
      <c r="I11" s="23"/>
      <c r="J11" s="23"/>
      <c r="K11" s="23"/>
      <c r="L11" s="23" t="str">
        <f t="shared" si="0"/>
        <v/>
      </c>
      <c r="M11" s="24"/>
    </row>
    <row r="12" customHeight="1" spans="1:13">
      <c r="A12" s="20"/>
      <c r="B12" s="21"/>
      <c r="C12" s="20"/>
      <c r="D12" s="22"/>
      <c r="E12" s="20"/>
      <c r="F12" s="20"/>
      <c r="G12" s="23"/>
      <c r="H12" s="23"/>
      <c r="I12" s="23"/>
      <c r="J12" s="23"/>
      <c r="K12" s="23"/>
      <c r="L12" s="23" t="str">
        <f t="shared" si="0"/>
        <v/>
      </c>
      <c r="M12" s="24"/>
    </row>
    <row r="13" customHeight="1" spans="1:13">
      <c r="A13" s="20"/>
      <c r="B13" s="21"/>
      <c r="C13" s="20"/>
      <c r="D13" s="22"/>
      <c r="E13" s="20"/>
      <c r="F13" s="20"/>
      <c r="G13" s="23"/>
      <c r="H13" s="23"/>
      <c r="I13" s="23"/>
      <c r="J13" s="23"/>
      <c r="K13" s="23"/>
      <c r="L13" s="23" t="str">
        <f t="shared" si="0"/>
        <v/>
      </c>
      <c r="M13" s="24"/>
    </row>
    <row r="14" customHeight="1" spans="1:13">
      <c r="A14" s="20"/>
      <c r="B14" s="21"/>
      <c r="C14" s="20"/>
      <c r="D14" s="22"/>
      <c r="E14" s="20"/>
      <c r="F14" s="20"/>
      <c r="G14" s="23"/>
      <c r="H14" s="23"/>
      <c r="I14" s="23"/>
      <c r="J14" s="23"/>
      <c r="K14" s="23"/>
      <c r="L14" s="23" t="str">
        <f t="shared" si="0"/>
        <v/>
      </c>
      <c r="M14" s="24"/>
    </row>
    <row r="15" customHeight="1" spans="1:13">
      <c r="A15" s="20"/>
      <c r="B15" s="21"/>
      <c r="C15" s="20"/>
      <c r="D15" s="22"/>
      <c r="E15" s="20"/>
      <c r="F15" s="20"/>
      <c r="G15" s="23"/>
      <c r="H15" s="23"/>
      <c r="I15" s="23"/>
      <c r="J15" s="23"/>
      <c r="K15" s="23"/>
      <c r="L15" s="23" t="str">
        <f t="shared" si="0"/>
        <v/>
      </c>
      <c r="M15" s="24"/>
    </row>
    <row r="16" customHeight="1" spans="1:13">
      <c r="A16" s="20"/>
      <c r="B16" s="21"/>
      <c r="C16" s="20"/>
      <c r="D16" s="22"/>
      <c r="E16" s="20"/>
      <c r="F16" s="20"/>
      <c r="G16" s="23"/>
      <c r="H16" s="23"/>
      <c r="I16" s="23"/>
      <c r="J16" s="23"/>
      <c r="K16" s="23"/>
      <c r="L16" s="23" t="str">
        <f t="shared" si="0"/>
        <v/>
      </c>
      <c r="M16" s="24"/>
    </row>
    <row r="17" customHeight="1" spans="1:13">
      <c r="A17" s="20"/>
      <c r="B17" s="21"/>
      <c r="C17" s="20"/>
      <c r="D17" s="22"/>
      <c r="E17" s="20"/>
      <c r="F17" s="20"/>
      <c r="G17" s="23"/>
      <c r="H17" s="23"/>
      <c r="I17" s="23"/>
      <c r="J17" s="23"/>
      <c r="K17" s="23"/>
      <c r="L17" s="23" t="str">
        <f t="shared" si="0"/>
        <v/>
      </c>
      <c r="M17" s="24"/>
    </row>
    <row r="18" customHeight="1" spans="1:13">
      <c r="A18" s="20"/>
      <c r="B18" s="21"/>
      <c r="C18" s="20"/>
      <c r="D18" s="22"/>
      <c r="E18" s="20"/>
      <c r="F18" s="20"/>
      <c r="G18" s="23"/>
      <c r="H18" s="23"/>
      <c r="I18" s="23"/>
      <c r="J18" s="23"/>
      <c r="K18" s="23"/>
      <c r="L18" s="23" t="str">
        <f t="shared" si="0"/>
        <v/>
      </c>
      <c r="M18" s="24"/>
    </row>
    <row r="19" customHeight="1" spans="1:13">
      <c r="A19" s="20"/>
      <c r="B19" s="21"/>
      <c r="C19" s="20"/>
      <c r="D19" s="22"/>
      <c r="E19" s="20"/>
      <c r="F19" s="20"/>
      <c r="G19" s="23"/>
      <c r="H19" s="23"/>
      <c r="I19" s="23"/>
      <c r="J19" s="23"/>
      <c r="K19" s="23"/>
      <c r="L19" s="23" t="str">
        <f t="shared" si="0"/>
        <v/>
      </c>
      <c r="M19" s="24"/>
    </row>
    <row r="20" customHeight="1" spans="1:13">
      <c r="A20" s="20"/>
      <c r="B20" s="21"/>
      <c r="C20" s="20"/>
      <c r="D20" s="22"/>
      <c r="E20" s="20"/>
      <c r="F20" s="20"/>
      <c r="G20" s="23"/>
      <c r="H20" s="23"/>
      <c r="I20" s="23"/>
      <c r="J20" s="23"/>
      <c r="K20" s="23"/>
      <c r="L20" s="23" t="str">
        <f t="shared" si="0"/>
        <v/>
      </c>
      <c r="M20" s="24"/>
    </row>
    <row r="21" customHeight="1" spans="1:13">
      <c r="A21" s="20"/>
      <c r="B21" s="21"/>
      <c r="C21" s="20"/>
      <c r="D21" s="22"/>
      <c r="E21" s="20"/>
      <c r="F21" s="20"/>
      <c r="G21" s="23"/>
      <c r="H21" s="23"/>
      <c r="I21" s="23"/>
      <c r="J21" s="23"/>
      <c r="K21" s="23"/>
      <c r="L21" s="23" t="str">
        <f t="shared" si="0"/>
        <v/>
      </c>
      <c r="M21" s="24"/>
    </row>
    <row r="22" customHeight="1" spans="1:13">
      <c r="A22" s="20"/>
      <c r="B22" s="21"/>
      <c r="C22" s="20"/>
      <c r="D22" s="22"/>
      <c r="E22" s="20"/>
      <c r="F22" s="20"/>
      <c r="G22" s="23"/>
      <c r="H22" s="23"/>
      <c r="I22" s="23"/>
      <c r="J22" s="23"/>
      <c r="K22" s="23"/>
      <c r="L22" s="23" t="str">
        <f t="shared" si="0"/>
        <v/>
      </c>
      <c r="M22" s="24"/>
    </row>
    <row r="23" customHeight="1" spans="1:13">
      <c r="A23" s="20"/>
      <c r="B23" s="21"/>
      <c r="C23" s="20"/>
      <c r="D23" s="22"/>
      <c r="E23" s="20"/>
      <c r="F23" s="20"/>
      <c r="G23" s="23"/>
      <c r="H23" s="23"/>
      <c r="I23" s="23"/>
      <c r="J23" s="23"/>
      <c r="K23" s="23"/>
      <c r="L23" s="23" t="str">
        <f t="shared" si="0"/>
        <v/>
      </c>
      <c r="M23" s="24"/>
    </row>
    <row r="24" customHeight="1" spans="1:13">
      <c r="A24" s="20"/>
      <c r="B24" s="21"/>
      <c r="C24" s="20"/>
      <c r="D24" s="22"/>
      <c r="E24" s="20"/>
      <c r="F24" s="20"/>
      <c r="G24" s="23"/>
      <c r="H24" s="23"/>
      <c r="I24" s="23"/>
      <c r="J24" s="23"/>
      <c r="K24" s="23"/>
      <c r="L24" s="23"/>
      <c r="M24" s="24"/>
    </row>
    <row r="25" customHeight="1" spans="1:13">
      <c r="A25" s="25" t="s">
        <v>282</v>
      </c>
      <c r="B25" s="40"/>
      <c r="C25" s="20"/>
      <c r="D25" s="22"/>
      <c r="E25" s="20"/>
      <c r="F25" s="20"/>
      <c r="G25" s="23"/>
      <c r="H25" s="23"/>
      <c r="I25" s="23">
        <f ca="1">SUM(I5:上一行)</f>
        <v>0</v>
      </c>
      <c r="J25" s="23">
        <f ca="1">SUM(J5:上一行)</f>
        <v>0</v>
      </c>
      <c r="K25" s="23">
        <f ca="1">SUM(K5:上一行)</f>
        <v>0</v>
      </c>
      <c r="L25" s="23" t="str">
        <f ca="1">IF(J25=0,"",(K25-J25)/J25*100)</f>
        <v/>
      </c>
      <c r="M25" s="24"/>
    </row>
    <row r="26" customHeight="1" spans="1:13">
      <c r="A26" s="25" t="s">
        <v>343</v>
      </c>
      <c r="B26" s="40"/>
      <c r="C26" s="20"/>
      <c r="D26" s="22"/>
      <c r="E26" s="20"/>
      <c r="F26" s="20"/>
      <c r="G26" s="23"/>
      <c r="H26" s="23"/>
      <c r="I26" s="23"/>
      <c r="J26" s="23"/>
      <c r="K26" s="23"/>
      <c r="L26" s="23" t="str">
        <f>IF(J26=0,"",(K26-J26)/J26*100)</f>
        <v/>
      </c>
      <c r="M26" s="24"/>
    </row>
    <row r="27" customHeight="1" spans="1:13">
      <c r="A27" s="25" t="s">
        <v>282</v>
      </c>
      <c r="B27" s="40"/>
      <c r="C27" s="20"/>
      <c r="D27" s="22"/>
      <c r="E27" s="20"/>
      <c r="F27" s="20"/>
      <c r="G27" s="23"/>
      <c r="H27" s="23"/>
      <c r="I27" s="23">
        <f ca="1">I25-I26</f>
        <v>0</v>
      </c>
      <c r="J27" s="23">
        <f ca="1">J25-J26</f>
        <v>0</v>
      </c>
      <c r="K27" s="23">
        <f ca="1">K25-K26</f>
        <v>0</v>
      </c>
      <c r="L27" s="23" t="str">
        <f ca="1" t="shared" si="0"/>
        <v/>
      </c>
      <c r="M27" s="24"/>
    </row>
    <row r="28" customHeight="1" spans="1:10">
      <c r="A28" s="27" t="e">
        <f>#REF!&amp;#REF!</f>
        <v>#REF!</v>
      </c>
      <c r="I28" s="16"/>
      <c r="J28" s="16" t="e">
        <f>"评估人员："&amp;#REF!</f>
        <v>#REF!</v>
      </c>
    </row>
    <row r="29" customHeight="1" spans="1:1">
      <c r="A29" s="30" t="e">
        <f>CONCATENATE(#REF!,#REF!,#REF!,#REF!,#REF!,#REF!,#REF!)</f>
        <v>#REF!</v>
      </c>
    </row>
  </sheetData>
  <mergeCells count="5">
    <mergeCell ref="A1:M1"/>
    <mergeCell ref="A2:M2"/>
    <mergeCell ref="A25:B25"/>
    <mergeCell ref="A26:B26"/>
    <mergeCell ref="A27:B27"/>
  </mergeCells>
  <dataValidations count="1">
    <dataValidation allowBlank="1" showInputMessage="1" showErrorMessage="1" prompt="①被投资单位名称：填写股票发行单位全称；②股票名称及代码:如中国联通600050；③股票性质：国家股、法人股、流通股；④持股数量、持股比例需与权证记载一致；⑤“投资日期”指企业购买股票的日期或以其他方式（如非货币性交易换入、以债权换入等）取得股权的协议转让日期，非股票发行日期。" sqref="A1:M1"/>
  </dataValidations>
  <printOptions horizontalCentered="1"/>
  <pageMargins left="0.35" right="0.35" top="0.79" bottom="0.79" header="0.94" footer="0.51"/>
  <pageSetup paperSize="9" fitToHeight="0" orientation="landscape" blackAndWhite="1" verticalDpi="600"/>
  <headerFooter alignWithMargins="0">
    <oddHeader>&amp;R&amp;"宋体,常规"表4-1-1
共&amp;N页，第&amp;P页</oddHeader>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R1"/>
    </sheetView>
  </sheetViews>
  <sheetFormatPr defaultColWidth="8.6" defaultRowHeight="15.75" customHeight="1"/>
  <cols>
    <col min="1" max="1" width="4.3" style="11" customWidth="1"/>
    <col min="2" max="2" width="18.3" style="11" customWidth="1"/>
    <col min="3" max="3" width="9.5" style="11" customWidth="1"/>
    <col min="4" max="4" width="7.8" style="11" customWidth="1"/>
    <col min="5" max="5" width="9" style="11"/>
    <col min="6" max="6" width="9.3" style="11"/>
    <col min="7" max="7" width="11.1" style="11" customWidth="1"/>
    <col min="8" max="8" width="15.3" style="11" hidden="1" customWidth="1" outlineLevel="1"/>
    <col min="9" max="9" width="15.3" style="11" customWidth="1" collapsed="1"/>
    <col min="10" max="10" width="15" style="11" customWidth="1"/>
    <col min="11" max="11" width="11.1" style="11" customWidth="1"/>
    <col min="12" max="12" width="10.6" style="11" customWidth="1"/>
    <col min="13" max="32" width="9" style="11"/>
    <col min="33" max="16384" width="8.6" style="11"/>
  </cols>
  <sheetData>
    <row r="1" s="9" customFormat="1" ht="30" customHeight="1" spans="1:12">
      <c r="A1" s="12" t="s">
        <v>468</v>
      </c>
      <c r="B1" s="13"/>
      <c r="C1" s="13"/>
      <c r="D1" s="13"/>
      <c r="E1" s="13"/>
      <c r="F1" s="13"/>
      <c r="G1" s="13"/>
      <c r="H1" s="13"/>
      <c r="I1" s="13"/>
      <c r="J1" s="13"/>
      <c r="K1" s="13"/>
      <c r="L1" s="13"/>
    </row>
    <row r="2" ht="14.25" customHeight="1" spans="1:13">
      <c r="A2" s="14" t="e">
        <f>CONCATENATE(#REF!,#REF!,#REF!,#REF!,#REF!,#REF!,#REF!)</f>
        <v>#REF!</v>
      </c>
      <c r="B2" s="14"/>
      <c r="C2" s="14"/>
      <c r="D2" s="14"/>
      <c r="E2" s="14"/>
      <c r="F2" s="14"/>
      <c r="G2" s="14"/>
      <c r="H2" s="14"/>
      <c r="I2" s="15"/>
      <c r="J2" s="15"/>
      <c r="K2" s="15"/>
      <c r="L2" s="15"/>
      <c r="M2" s="15"/>
    </row>
    <row r="3" customHeight="1" spans="1:12">
      <c r="A3" s="16" t="e">
        <f>#REF!&amp;#REF!</f>
        <v>#REF!</v>
      </c>
      <c r="L3" s="17" t="s">
        <v>168</v>
      </c>
    </row>
    <row r="4" s="10" customFormat="1" customHeight="1" spans="1:12">
      <c r="A4" s="18" t="s">
        <v>169</v>
      </c>
      <c r="B4" s="18" t="s">
        <v>260</v>
      </c>
      <c r="C4" s="18" t="s">
        <v>469</v>
      </c>
      <c r="D4" s="18" t="s">
        <v>269</v>
      </c>
      <c r="E4" s="18" t="s">
        <v>432</v>
      </c>
      <c r="F4" s="18" t="s">
        <v>270</v>
      </c>
      <c r="G4" s="18" t="s">
        <v>470</v>
      </c>
      <c r="H4" s="19" t="s">
        <v>141</v>
      </c>
      <c r="I4" s="18" t="s">
        <v>142</v>
      </c>
      <c r="J4" s="18" t="s">
        <v>143</v>
      </c>
      <c r="K4" s="18" t="s">
        <v>171</v>
      </c>
      <c r="L4" s="18" t="s">
        <v>240</v>
      </c>
    </row>
    <row r="5" customHeight="1" spans="1:12">
      <c r="A5" s="20"/>
      <c r="B5" s="21"/>
      <c r="C5" s="20"/>
      <c r="D5" s="22"/>
      <c r="E5" s="22"/>
      <c r="F5" s="20"/>
      <c r="G5" s="20"/>
      <c r="H5" s="23"/>
      <c r="I5" s="23"/>
      <c r="J5" s="23"/>
      <c r="K5" s="23" t="str">
        <f>IF(I5=0,"",(J5-I5)/I5*100)</f>
        <v/>
      </c>
      <c r="L5" s="24"/>
    </row>
    <row r="6" customHeight="1" spans="1:12">
      <c r="A6" s="20"/>
      <c r="B6" s="21"/>
      <c r="C6" s="20"/>
      <c r="D6" s="22"/>
      <c r="E6" s="22"/>
      <c r="F6" s="20"/>
      <c r="G6" s="20"/>
      <c r="H6" s="23"/>
      <c r="I6" s="23"/>
      <c r="J6" s="23"/>
      <c r="K6" s="23" t="str">
        <f t="shared" ref="K6:K27" si="0">IF(I6=0,"",(J6-I6)/I6*100)</f>
        <v/>
      </c>
      <c r="L6" s="24"/>
    </row>
    <row r="7" customHeight="1" spans="1:12">
      <c r="A7" s="20"/>
      <c r="B7" s="21"/>
      <c r="C7" s="20"/>
      <c r="D7" s="22"/>
      <c r="E7" s="22"/>
      <c r="F7" s="20"/>
      <c r="G7" s="20"/>
      <c r="H7" s="23"/>
      <c r="I7" s="23"/>
      <c r="J7" s="23"/>
      <c r="K7" s="23" t="str">
        <f t="shared" si="0"/>
        <v/>
      </c>
      <c r="L7" s="24"/>
    </row>
    <row r="8" customHeight="1" spans="1:12">
      <c r="A8" s="20"/>
      <c r="B8" s="21"/>
      <c r="C8" s="20"/>
      <c r="D8" s="22"/>
      <c r="E8" s="22"/>
      <c r="F8" s="20"/>
      <c r="G8" s="20"/>
      <c r="H8" s="23"/>
      <c r="I8" s="23"/>
      <c r="J8" s="23"/>
      <c r="K8" s="23" t="str">
        <f t="shared" si="0"/>
        <v/>
      </c>
      <c r="L8" s="24"/>
    </row>
    <row r="9" customHeight="1" spans="1:12">
      <c r="A9" s="20"/>
      <c r="B9" s="21"/>
      <c r="C9" s="20"/>
      <c r="D9" s="22"/>
      <c r="E9" s="22"/>
      <c r="F9" s="20"/>
      <c r="G9" s="20"/>
      <c r="H9" s="23"/>
      <c r="I9" s="23"/>
      <c r="J9" s="23"/>
      <c r="K9" s="23" t="str">
        <f t="shared" si="0"/>
        <v/>
      </c>
      <c r="L9" s="24"/>
    </row>
    <row r="10" customHeight="1" spans="1:12">
      <c r="A10" s="20"/>
      <c r="B10" s="21"/>
      <c r="C10" s="20"/>
      <c r="D10" s="22"/>
      <c r="E10" s="22"/>
      <c r="F10" s="20"/>
      <c r="G10" s="20"/>
      <c r="H10" s="23"/>
      <c r="I10" s="23"/>
      <c r="J10" s="23"/>
      <c r="K10" s="23" t="str">
        <f t="shared" si="0"/>
        <v/>
      </c>
      <c r="L10" s="24"/>
    </row>
    <row r="11" customHeight="1" spans="1:12">
      <c r="A11" s="20"/>
      <c r="B11" s="21"/>
      <c r="C11" s="20"/>
      <c r="D11" s="22"/>
      <c r="E11" s="22"/>
      <c r="F11" s="20"/>
      <c r="G11" s="20"/>
      <c r="H11" s="23"/>
      <c r="I11" s="23"/>
      <c r="J11" s="23"/>
      <c r="K11" s="23" t="str">
        <f t="shared" si="0"/>
        <v/>
      </c>
      <c r="L11" s="24"/>
    </row>
    <row r="12" customHeight="1" spans="1:12">
      <c r="A12" s="20"/>
      <c r="B12" s="21"/>
      <c r="C12" s="20"/>
      <c r="D12" s="22"/>
      <c r="E12" s="22"/>
      <c r="F12" s="20"/>
      <c r="G12" s="20"/>
      <c r="H12" s="23"/>
      <c r="I12" s="23"/>
      <c r="J12" s="23"/>
      <c r="K12" s="23" t="str">
        <f t="shared" si="0"/>
        <v/>
      </c>
      <c r="L12" s="24"/>
    </row>
    <row r="13" customHeight="1" spans="1:12">
      <c r="A13" s="20"/>
      <c r="B13" s="21"/>
      <c r="C13" s="20"/>
      <c r="D13" s="22"/>
      <c r="E13" s="22"/>
      <c r="F13" s="20"/>
      <c r="G13" s="20"/>
      <c r="H13" s="23"/>
      <c r="I13" s="23"/>
      <c r="J13" s="23"/>
      <c r="K13" s="23" t="str">
        <f t="shared" si="0"/>
        <v/>
      </c>
      <c r="L13" s="24"/>
    </row>
    <row r="14" customHeight="1" spans="1:12">
      <c r="A14" s="20"/>
      <c r="B14" s="21"/>
      <c r="C14" s="20"/>
      <c r="D14" s="22"/>
      <c r="E14" s="22"/>
      <c r="F14" s="20"/>
      <c r="G14" s="20"/>
      <c r="H14" s="23"/>
      <c r="I14" s="23"/>
      <c r="J14" s="23"/>
      <c r="K14" s="23" t="str">
        <f t="shared" si="0"/>
        <v/>
      </c>
      <c r="L14" s="24"/>
    </row>
    <row r="15" customHeight="1" spans="1:12">
      <c r="A15" s="20"/>
      <c r="B15" s="21"/>
      <c r="C15" s="20"/>
      <c r="D15" s="22"/>
      <c r="E15" s="22"/>
      <c r="F15" s="20"/>
      <c r="G15" s="20"/>
      <c r="H15" s="23"/>
      <c r="I15" s="23"/>
      <c r="J15" s="23"/>
      <c r="K15" s="23" t="str">
        <f t="shared" si="0"/>
        <v/>
      </c>
      <c r="L15" s="24"/>
    </row>
    <row r="16" customHeight="1" spans="1:12">
      <c r="A16" s="20"/>
      <c r="B16" s="21"/>
      <c r="C16" s="20"/>
      <c r="D16" s="22"/>
      <c r="E16" s="22"/>
      <c r="F16" s="20"/>
      <c r="G16" s="20"/>
      <c r="H16" s="23"/>
      <c r="I16" s="23"/>
      <c r="J16" s="23"/>
      <c r="K16" s="23" t="str">
        <f t="shared" si="0"/>
        <v/>
      </c>
      <c r="L16" s="24"/>
    </row>
    <row r="17" customHeight="1" spans="1:12">
      <c r="A17" s="20"/>
      <c r="B17" s="21"/>
      <c r="C17" s="20"/>
      <c r="D17" s="22"/>
      <c r="E17" s="22"/>
      <c r="F17" s="20"/>
      <c r="G17" s="20"/>
      <c r="H17" s="23"/>
      <c r="I17" s="23"/>
      <c r="J17" s="23"/>
      <c r="K17" s="23" t="str">
        <f t="shared" si="0"/>
        <v/>
      </c>
      <c r="L17" s="24"/>
    </row>
    <row r="18" customHeight="1" spans="1:12">
      <c r="A18" s="20"/>
      <c r="B18" s="21"/>
      <c r="C18" s="20"/>
      <c r="D18" s="22"/>
      <c r="E18" s="22"/>
      <c r="F18" s="20"/>
      <c r="G18" s="20"/>
      <c r="H18" s="23"/>
      <c r="I18" s="23"/>
      <c r="J18" s="23"/>
      <c r="K18" s="23" t="str">
        <f t="shared" si="0"/>
        <v/>
      </c>
      <c r="L18" s="24"/>
    </row>
    <row r="19" customHeight="1" spans="1:12">
      <c r="A19" s="20"/>
      <c r="B19" s="21"/>
      <c r="C19" s="20"/>
      <c r="D19" s="22"/>
      <c r="E19" s="22"/>
      <c r="F19" s="20"/>
      <c r="G19" s="20"/>
      <c r="H19" s="23"/>
      <c r="I19" s="23"/>
      <c r="J19" s="23"/>
      <c r="K19" s="23" t="str">
        <f t="shared" si="0"/>
        <v/>
      </c>
      <c r="L19" s="24"/>
    </row>
    <row r="20" customHeight="1" spans="1:12">
      <c r="A20" s="20"/>
      <c r="B20" s="21"/>
      <c r="C20" s="20"/>
      <c r="D20" s="22"/>
      <c r="E20" s="22"/>
      <c r="F20" s="20"/>
      <c r="G20" s="20"/>
      <c r="H20" s="23"/>
      <c r="I20" s="23"/>
      <c r="J20" s="23"/>
      <c r="K20" s="23" t="str">
        <f t="shared" si="0"/>
        <v/>
      </c>
      <c r="L20" s="24"/>
    </row>
    <row r="21" customHeight="1" spans="1:12">
      <c r="A21" s="20"/>
      <c r="B21" s="21"/>
      <c r="C21" s="20"/>
      <c r="D21" s="22"/>
      <c r="E21" s="22"/>
      <c r="F21" s="20"/>
      <c r="G21" s="20"/>
      <c r="H21" s="23"/>
      <c r="I21" s="23"/>
      <c r="J21" s="23"/>
      <c r="K21" s="23" t="str">
        <f t="shared" si="0"/>
        <v/>
      </c>
      <c r="L21" s="24"/>
    </row>
    <row r="22" customHeight="1" spans="1:12">
      <c r="A22" s="20"/>
      <c r="B22" s="21"/>
      <c r="C22" s="20"/>
      <c r="D22" s="22"/>
      <c r="E22" s="22"/>
      <c r="F22" s="20"/>
      <c r="G22" s="20"/>
      <c r="H22" s="23"/>
      <c r="I22" s="23"/>
      <c r="J22" s="23"/>
      <c r="K22" s="23" t="str">
        <f t="shared" si="0"/>
        <v/>
      </c>
      <c r="L22" s="24"/>
    </row>
    <row r="23" customHeight="1" spans="1:12">
      <c r="A23" s="20"/>
      <c r="B23" s="21"/>
      <c r="C23" s="20"/>
      <c r="D23" s="22"/>
      <c r="E23" s="22"/>
      <c r="F23" s="20"/>
      <c r="G23" s="20"/>
      <c r="H23" s="23"/>
      <c r="I23" s="23"/>
      <c r="J23" s="23"/>
      <c r="K23" s="23" t="str">
        <f t="shared" si="0"/>
        <v/>
      </c>
      <c r="L23" s="24"/>
    </row>
    <row r="24" customHeight="1" spans="1:12">
      <c r="A24" s="20"/>
      <c r="B24" s="21"/>
      <c r="C24" s="20"/>
      <c r="D24" s="22"/>
      <c r="E24" s="22"/>
      <c r="F24" s="20"/>
      <c r="G24" s="20"/>
      <c r="H24" s="23"/>
      <c r="I24" s="23"/>
      <c r="J24" s="23"/>
      <c r="K24" s="23"/>
      <c r="L24" s="24"/>
    </row>
    <row r="25" customHeight="1" spans="1:12">
      <c r="A25" s="25" t="s">
        <v>282</v>
      </c>
      <c r="B25" s="40"/>
      <c r="C25" s="20"/>
      <c r="D25" s="22"/>
      <c r="E25" s="22"/>
      <c r="F25" s="20"/>
      <c r="G25" s="20"/>
      <c r="H25" s="23">
        <f ca="1">SUM(H5:上一行)</f>
        <v>0</v>
      </c>
      <c r="I25" s="23">
        <f ca="1">SUM(I5:上一行)</f>
        <v>0</v>
      </c>
      <c r="J25" s="23">
        <f ca="1">SUM(J5:上一行)</f>
        <v>0</v>
      </c>
      <c r="K25" s="23" t="str">
        <f ca="1" t="shared" si="0"/>
        <v/>
      </c>
      <c r="L25" s="24"/>
    </row>
    <row r="26" customHeight="1" spans="1:12">
      <c r="A26" s="25" t="s">
        <v>343</v>
      </c>
      <c r="B26" s="40"/>
      <c r="C26" s="20"/>
      <c r="D26" s="22"/>
      <c r="E26" s="22"/>
      <c r="F26" s="20"/>
      <c r="G26" s="20"/>
      <c r="H26" s="23"/>
      <c r="I26" s="23"/>
      <c r="J26" s="23"/>
      <c r="K26" s="23" t="str">
        <f t="shared" si="0"/>
        <v/>
      </c>
      <c r="L26" s="24"/>
    </row>
    <row r="27" customHeight="1" spans="1:12">
      <c r="A27" s="25" t="s">
        <v>282</v>
      </c>
      <c r="B27" s="40"/>
      <c r="C27" s="20"/>
      <c r="D27" s="22"/>
      <c r="E27" s="22"/>
      <c r="F27" s="20"/>
      <c r="G27" s="20"/>
      <c r="H27" s="23">
        <f ca="1">H25-H26</f>
        <v>0</v>
      </c>
      <c r="I27" s="23">
        <f ca="1">I25-I26</f>
        <v>0</v>
      </c>
      <c r="J27" s="23">
        <f ca="1">J25-J26</f>
        <v>0</v>
      </c>
      <c r="K27" s="23" t="str">
        <f ca="1" t="shared" si="0"/>
        <v/>
      </c>
      <c r="L27" s="24"/>
    </row>
    <row r="28" customHeight="1" spans="1:9">
      <c r="A28" s="27" t="e">
        <f>#REF!&amp;#REF!</f>
        <v>#REF!</v>
      </c>
      <c r="H28" s="16"/>
      <c r="I28" s="16" t="e">
        <f>"评估人员："&amp;#REF!</f>
        <v>#REF!</v>
      </c>
    </row>
    <row r="29" customHeight="1" spans="1:1">
      <c r="A29" s="30" t="e">
        <f>CONCATENATE(#REF!,#REF!,#REF!,#REF!,#REF!,#REF!,#REF!)</f>
        <v>#REF!</v>
      </c>
    </row>
  </sheetData>
  <mergeCells count="5">
    <mergeCell ref="A1:L1"/>
    <mergeCell ref="A2:L2"/>
    <mergeCell ref="A25:B25"/>
    <mergeCell ref="A26:B26"/>
    <mergeCell ref="A27:B27"/>
  </mergeCells>
  <dataValidations count="1">
    <dataValidation allowBlank="1" showInputMessage="1" showErrorMessage="1" prompt="①“被投资单位名称”指发行单位全称；②“债券名称”指该债券的种类名称；③债券种类：政府债券、金融债券、公司债券③“投资日期”：指购买日；④账面价值=本金+应计利息+（-）尚未摊销的溢（折）价；如为溢（折）价购入债券，应在“备注”栏说明摊销方法及起止期限；⑤长期债券投资如果在一年内收回，在备注栏中标明。⑥如为可转债请在备注里注明。" sqref="A1:L1"/>
  </dataValidations>
  <printOptions horizontalCentered="1"/>
  <pageMargins left="0.35" right="0.35" top="0.79" bottom="0.79" header="0.94" footer="0.51"/>
  <pageSetup paperSize="9" fitToHeight="0" orientation="landscape" blackAndWhite="1" verticalDpi="600"/>
  <headerFooter alignWithMargins="0">
    <oddHeader>&amp;R&amp;"宋体,常规"表4-1-2
共&amp;N页，第&amp;P页</oddHeader>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1" sqref="A1:R1"/>
    </sheetView>
  </sheetViews>
  <sheetFormatPr defaultColWidth="8.6" defaultRowHeight="15.75" customHeight="1"/>
  <cols>
    <col min="1" max="1" width="5.6" style="11" customWidth="1"/>
    <col min="2" max="2" width="19.8" style="11" customWidth="1"/>
    <col min="3" max="3" width="14.7" style="11" customWidth="1"/>
    <col min="4" max="4" width="8.3" style="11" customWidth="1"/>
    <col min="5" max="5" width="7.7" style="11" customWidth="1"/>
    <col min="6" max="6" width="6.6" style="11" customWidth="1"/>
    <col min="7" max="7" width="11.3" style="11" customWidth="1"/>
    <col min="8" max="8" width="14.8" style="11" hidden="1" customWidth="1" outlineLevel="1"/>
    <col min="9" max="9" width="14.8" style="11" customWidth="1" collapsed="1"/>
    <col min="10" max="10" width="14.3" style="11" customWidth="1"/>
    <col min="11" max="32" width="9" style="11"/>
    <col min="33" max="16384" width="8.6" style="11"/>
  </cols>
  <sheetData>
    <row r="1" s="9" customFormat="1" ht="30" customHeight="1" spans="1:12">
      <c r="A1" s="12" t="s">
        <v>471</v>
      </c>
      <c r="B1" s="13"/>
      <c r="C1" s="13"/>
      <c r="D1" s="13"/>
      <c r="E1" s="13"/>
      <c r="F1" s="13"/>
      <c r="G1" s="13"/>
      <c r="H1" s="13"/>
      <c r="I1" s="13"/>
      <c r="J1" s="13"/>
      <c r="K1" s="13"/>
      <c r="L1" s="13"/>
    </row>
    <row r="2" ht="14.25" customHeight="1" spans="1:12">
      <c r="A2" s="14" t="e">
        <f>CONCATENATE(#REF!,#REF!,#REF!,#REF!,#REF!,#REF!,#REF!)</f>
        <v>#REF!</v>
      </c>
      <c r="B2" s="14"/>
      <c r="C2" s="14"/>
      <c r="D2" s="14"/>
      <c r="E2" s="14"/>
      <c r="F2" s="14"/>
      <c r="G2" s="14"/>
      <c r="H2" s="14"/>
      <c r="I2" s="15"/>
      <c r="J2" s="15"/>
      <c r="K2" s="15"/>
      <c r="L2" s="15"/>
    </row>
    <row r="3" customHeight="1" spans="1:12">
      <c r="A3" s="16" t="e">
        <f>#REF!&amp;#REF!</f>
        <v>#REF!</v>
      </c>
      <c r="L3" s="17" t="s">
        <v>168</v>
      </c>
    </row>
    <row r="4" s="10" customFormat="1" ht="27" customHeight="1" spans="1:12">
      <c r="A4" s="18" t="s">
        <v>169</v>
      </c>
      <c r="B4" s="18" t="s">
        <v>260</v>
      </c>
      <c r="C4" s="18" t="s">
        <v>472</v>
      </c>
      <c r="D4" s="18" t="s">
        <v>262</v>
      </c>
      <c r="E4" s="18" t="s">
        <v>473</v>
      </c>
      <c r="F4" s="55" t="s">
        <v>474</v>
      </c>
      <c r="G4" s="55" t="s">
        <v>264</v>
      </c>
      <c r="H4" s="19" t="s">
        <v>141</v>
      </c>
      <c r="I4" s="18" t="s">
        <v>142</v>
      </c>
      <c r="J4" s="18" t="s">
        <v>143</v>
      </c>
      <c r="K4" s="18" t="s">
        <v>171</v>
      </c>
      <c r="L4" s="18" t="s">
        <v>240</v>
      </c>
    </row>
    <row r="5" customHeight="1" spans="1:12">
      <c r="A5" s="20"/>
      <c r="B5" s="21"/>
      <c r="C5" s="20"/>
      <c r="D5" s="22"/>
      <c r="E5" s="20"/>
      <c r="F5" s="23"/>
      <c r="G5" s="23"/>
      <c r="H5" s="23"/>
      <c r="I5" s="23"/>
      <c r="J5" s="23"/>
      <c r="K5" s="23" t="str">
        <f t="shared" ref="K5:K27" si="0">IF(I5=0,"",(J5-I5)/I5*100)</f>
        <v/>
      </c>
      <c r="L5" s="24"/>
    </row>
    <row r="6" customHeight="1" spans="1:12">
      <c r="A6" s="20"/>
      <c r="B6" s="21"/>
      <c r="C6" s="20"/>
      <c r="D6" s="22"/>
      <c r="E6" s="20"/>
      <c r="F6" s="23"/>
      <c r="G6" s="23"/>
      <c r="H6" s="23"/>
      <c r="I6" s="23"/>
      <c r="J6" s="23"/>
      <c r="K6" s="23" t="str">
        <f t="shared" si="0"/>
        <v/>
      </c>
      <c r="L6" s="24"/>
    </row>
    <row r="7" customHeight="1" spans="1:12">
      <c r="A7" s="20"/>
      <c r="B7" s="21"/>
      <c r="C7" s="20"/>
      <c r="D7" s="22"/>
      <c r="E7" s="20"/>
      <c r="F7" s="23"/>
      <c r="G7" s="23"/>
      <c r="H7" s="23"/>
      <c r="I7" s="23"/>
      <c r="J7" s="23"/>
      <c r="K7" s="23" t="str">
        <f t="shared" si="0"/>
        <v/>
      </c>
      <c r="L7" s="24"/>
    </row>
    <row r="8" customHeight="1" spans="1:12">
      <c r="A8" s="20"/>
      <c r="B8" s="21"/>
      <c r="C8" s="20"/>
      <c r="D8" s="22"/>
      <c r="E8" s="20"/>
      <c r="F8" s="23"/>
      <c r="G8" s="23"/>
      <c r="H8" s="23"/>
      <c r="I8" s="23"/>
      <c r="J8" s="23"/>
      <c r="K8" s="23" t="str">
        <f t="shared" si="0"/>
        <v/>
      </c>
      <c r="L8" s="24"/>
    </row>
    <row r="9" customHeight="1" spans="1:12">
      <c r="A9" s="20"/>
      <c r="B9" s="21"/>
      <c r="C9" s="20"/>
      <c r="D9" s="22"/>
      <c r="E9" s="20"/>
      <c r="F9" s="23"/>
      <c r="G9" s="23"/>
      <c r="H9" s="23"/>
      <c r="I9" s="23"/>
      <c r="J9" s="23"/>
      <c r="K9" s="23" t="str">
        <f t="shared" si="0"/>
        <v/>
      </c>
      <c r="L9" s="24"/>
    </row>
    <row r="10" customHeight="1" spans="1:12">
      <c r="A10" s="20"/>
      <c r="B10" s="21"/>
      <c r="C10" s="20"/>
      <c r="D10" s="22"/>
      <c r="E10" s="20"/>
      <c r="F10" s="23"/>
      <c r="G10" s="23"/>
      <c r="H10" s="23"/>
      <c r="I10" s="23"/>
      <c r="J10" s="23"/>
      <c r="K10" s="23" t="str">
        <f t="shared" si="0"/>
        <v/>
      </c>
      <c r="L10" s="24"/>
    </row>
    <row r="11" customHeight="1" spans="1:12">
      <c r="A11" s="20"/>
      <c r="B11" s="21"/>
      <c r="C11" s="20"/>
      <c r="D11" s="22"/>
      <c r="E11" s="20"/>
      <c r="F11" s="23"/>
      <c r="G11" s="23"/>
      <c r="H11" s="23"/>
      <c r="I11" s="23"/>
      <c r="J11" s="23"/>
      <c r="K11" s="23" t="str">
        <f t="shared" si="0"/>
        <v/>
      </c>
      <c r="L11" s="24"/>
    </row>
    <row r="12" customHeight="1" spans="1:12">
      <c r="A12" s="20"/>
      <c r="B12" s="21"/>
      <c r="C12" s="20"/>
      <c r="D12" s="22"/>
      <c r="E12" s="20"/>
      <c r="F12" s="23"/>
      <c r="G12" s="23"/>
      <c r="H12" s="23"/>
      <c r="I12" s="23"/>
      <c r="J12" s="23"/>
      <c r="K12" s="23" t="str">
        <f t="shared" si="0"/>
        <v/>
      </c>
      <c r="L12" s="24"/>
    </row>
    <row r="13" customHeight="1" spans="1:12">
      <c r="A13" s="20"/>
      <c r="B13" s="21"/>
      <c r="C13" s="20"/>
      <c r="D13" s="22"/>
      <c r="E13" s="20"/>
      <c r="F13" s="23"/>
      <c r="G13" s="23"/>
      <c r="H13" s="23"/>
      <c r="I13" s="23"/>
      <c r="J13" s="23"/>
      <c r="K13" s="23" t="str">
        <f t="shared" si="0"/>
        <v/>
      </c>
      <c r="L13" s="24"/>
    </row>
    <row r="14" customHeight="1" spans="1:12">
      <c r="A14" s="20"/>
      <c r="B14" s="21"/>
      <c r="C14" s="20"/>
      <c r="D14" s="22"/>
      <c r="E14" s="20"/>
      <c r="F14" s="23"/>
      <c r="G14" s="23"/>
      <c r="H14" s="23"/>
      <c r="I14" s="23"/>
      <c r="J14" s="23"/>
      <c r="K14" s="23" t="str">
        <f t="shared" si="0"/>
        <v/>
      </c>
      <c r="L14" s="24"/>
    </row>
    <row r="15" customHeight="1" spans="1:12">
      <c r="A15" s="20"/>
      <c r="B15" s="21"/>
      <c r="C15" s="20"/>
      <c r="D15" s="22"/>
      <c r="E15" s="20"/>
      <c r="F15" s="23"/>
      <c r="G15" s="23"/>
      <c r="H15" s="23"/>
      <c r="I15" s="23"/>
      <c r="J15" s="23"/>
      <c r="K15" s="23" t="str">
        <f t="shared" si="0"/>
        <v/>
      </c>
      <c r="L15" s="24"/>
    </row>
    <row r="16" customHeight="1" spans="1:12">
      <c r="A16" s="20"/>
      <c r="B16" s="21"/>
      <c r="C16" s="20"/>
      <c r="D16" s="22"/>
      <c r="E16" s="20"/>
      <c r="F16" s="23"/>
      <c r="G16" s="23"/>
      <c r="H16" s="23"/>
      <c r="I16" s="23"/>
      <c r="J16" s="23"/>
      <c r="K16" s="23" t="str">
        <f t="shared" si="0"/>
        <v/>
      </c>
      <c r="L16" s="24"/>
    </row>
    <row r="17" customHeight="1" spans="1:12">
      <c r="A17" s="20"/>
      <c r="B17" s="21"/>
      <c r="C17" s="20"/>
      <c r="D17" s="22"/>
      <c r="E17" s="20"/>
      <c r="F17" s="23"/>
      <c r="G17" s="23"/>
      <c r="H17" s="23"/>
      <c r="I17" s="23"/>
      <c r="J17" s="23"/>
      <c r="K17" s="23" t="str">
        <f t="shared" si="0"/>
        <v/>
      </c>
      <c r="L17" s="24"/>
    </row>
    <row r="18" customHeight="1" spans="1:12">
      <c r="A18" s="20"/>
      <c r="B18" s="21"/>
      <c r="C18" s="20"/>
      <c r="D18" s="22"/>
      <c r="E18" s="20"/>
      <c r="F18" s="23"/>
      <c r="G18" s="23"/>
      <c r="H18" s="23"/>
      <c r="I18" s="23"/>
      <c r="J18" s="23"/>
      <c r="K18" s="23" t="str">
        <f t="shared" si="0"/>
        <v/>
      </c>
      <c r="L18" s="24"/>
    </row>
    <row r="19" customHeight="1" spans="1:12">
      <c r="A19" s="20"/>
      <c r="B19" s="21"/>
      <c r="C19" s="20"/>
      <c r="D19" s="22"/>
      <c r="E19" s="20"/>
      <c r="F19" s="23"/>
      <c r="G19" s="23"/>
      <c r="H19" s="23"/>
      <c r="I19" s="23"/>
      <c r="J19" s="23"/>
      <c r="K19" s="23" t="str">
        <f t="shared" si="0"/>
        <v/>
      </c>
      <c r="L19" s="24"/>
    </row>
    <row r="20" customHeight="1" spans="1:12">
      <c r="A20" s="20"/>
      <c r="B20" s="21"/>
      <c r="C20" s="20"/>
      <c r="D20" s="22"/>
      <c r="E20" s="20"/>
      <c r="F20" s="23"/>
      <c r="G20" s="23"/>
      <c r="H20" s="23"/>
      <c r="I20" s="23"/>
      <c r="J20" s="23"/>
      <c r="K20" s="23" t="str">
        <f t="shared" si="0"/>
        <v/>
      </c>
      <c r="L20" s="24"/>
    </row>
    <row r="21" customHeight="1" spans="1:12">
      <c r="A21" s="20"/>
      <c r="B21" s="21"/>
      <c r="C21" s="20"/>
      <c r="D21" s="22"/>
      <c r="E21" s="20"/>
      <c r="F21" s="23"/>
      <c r="G21" s="23"/>
      <c r="H21" s="23"/>
      <c r="I21" s="23"/>
      <c r="J21" s="23"/>
      <c r="K21" s="23" t="str">
        <f t="shared" si="0"/>
        <v/>
      </c>
      <c r="L21" s="24"/>
    </row>
    <row r="22" customHeight="1" spans="1:12">
      <c r="A22" s="20"/>
      <c r="B22" s="21"/>
      <c r="C22" s="20"/>
      <c r="D22" s="22"/>
      <c r="E22" s="20"/>
      <c r="F22" s="23"/>
      <c r="G22" s="23"/>
      <c r="H22" s="23"/>
      <c r="I22" s="23"/>
      <c r="J22" s="23"/>
      <c r="K22" s="23" t="str">
        <f t="shared" si="0"/>
        <v/>
      </c>
      <c r="L22" s="24"/>
    </row>
    <row r="23" customHeight="1" spans="1:12">
      <c r="A23" s="20"/>
      <c r="B23" s="21"/>
      <c r="C23" s="20"/>
      <c r="D23" s="22"/>
      <c r="E23" s="20"/>
      <c r="F23" s="23"/>
      <c r="G23" s="23"/>
      <c r="H23" s="23"/>
      <c r="I23" s="23"/>
      <c r="J23" s="23"/>
      <c r="K23" s="23" t="str">
        <f t="shared" si="0"/>
        <v/>
      </c>
      <c r="L23" s="24"/>
    </row>
    <row r="24" customHeight="1" spans="1:12">
      <c r="A24" s="20"/>
      <c r="B24" s="21"/>
      <c r="C24" s="20"/>
      <c r="D24" s="22"/>
      <c r="E24" s="20"/>
      <c r="F24" s="23"/>
      <c r="G24" s="23"/>
      <c r="H24" s="23"/>
      <c r="I24" s="23"/>
      <c r="J24" s="23"/>
      <c r="K24" s="23"/>
      <c r="L24" s="24"/>
    </row>
    <row r="25" customHeight="1" spans="1:12">
      <c r="A25" s="25" t="s">
        <v>282</v>
      </c>
      <c r="B25" s="40"/>
      <c r="C25" s="20"/>
      <c r="D25" s="22"/>
      <c r="E25" s="20"/>
      <c r="F25" s="23"/>
      <c r="G25" s="23"/>
      <c r="H25" s="23">
        <f ca="1">SUM(H5:上一行)</f>
        <v>0</v>
      </c>
      <c r="I25" s="23">
        <f ca="1">SUM(I5:上一行)</f>
        <v>0</v>
      </c>
      <c r="J25" s="23">
        <f ca="1">SUM(J5:上一行)</f>
        <v>0</v>
      </c>
      <c r="K25" s="23" t="str">
        <f ca="1" t="shared" si="0"/>
        <v/>
      </c>
      <c r="L25" s="24"/>
    </row>
    <row r="26" customHeight="1" spans="1:12">
      <c r="A26" s="25" t="s">
        <v>343</v>
      </c>
      <c r="B26" s="40"/>
      <c r="C26" s="20"/>
      <c r="D26" s="22"/>
      <c r="E26" s="20"/>
      <c r="F26" s="23"/>
      <c r="G26" s="23"/>
      <c r="H26" s="23"/>
      <c r="I26" s="23"/>
      <c r="J26" s="23"/>
      <c r="K26" s="23" t="str">
        <f t="shared" si="0"/>
        <v/>
      </c>
      <c r="L26" s="24"/>
    </row>
    <row r="27" customHeight="1" spans="1:12">
      <c r="A27" s="25" t="s">
        <v>282</v>
      </c>
      <c r="B27" s="40"/>
      <c r="C27" s="20"/>
      <c r="D27" s="22"/>
      <c r="E27" s="20"/>
      <c r="F27" s="23"/>
      <c r="G27" s="23"/>
      <c r="H27" s="23">
        <f ca="1">H25-H26</f>
        <v>0</v>
      </c>
      <c r="I27" s="23">
        <f ca="1">I25-I26</f>
        <v>0</v>
      </c>
      <c r="J27" s="23">
        <f ca="1">J25-J26</f>
        <v>0</v>
      </c>
      <c r="K27" s="23" t="str">
        <f ca="1" t="shared" si="0"/>
        <v/>
      </c>
      <c r="L27" s="24"/>
    </row>
    <row r="28" customHeight="1" spans="1:9">
      <c r="A28" s="27" t="e">
        <f>#REF!&amp;#REF!</f>
        <v>#REF!</v>
      </c>
      <c r="H28" s="16"/>
      <c r="I28" s="16" t="e">
        <f>"评估人员："&amp;#REF!</f>
        <v>#REF!</v>
      </c>
    </row>
    <row r="29" customHeight="1" spans="1:1">
      <c r="A29" s="30" t="e">
        <f>CONCATENATE(#REF!,#REF!,#REF!,#REF!,#REF!,#REF!,#REF!)</f>
        <v>#REF!</v>
      </c>
    </row>
  </sheetData>
  <mergeCells count="5">
    <mergeCell ref="A1:L1"/>
    <mergeCell ref="A2:L2"/>
    <mergeCell ref="A25:B25"/>
    <mergeCell ref="A26:B26"/>
    <mergeCell ref="A27:B27"/>
  </mergeCells>
  <dataValidations count="1">
    <dataValidation allowBlank="1" showInputMessage="1" showErrorMessage="1" prompt="①“被投资单位名称”：填写全称；②投资日期：购买日或取得日；" sqref="A1:L1"/>
  </dataValidations>
  <printOptions horizontalCentered="1"/>
  <pageMargins left="0.35" right="0.35" top="0.79" bottom="0.79" header="0.94" footer="0.51"/>
  <pageSetup paperSize="9" fitToHeight="0" orientation="landscape" blackAndWhite="1" verticalDpi="600"/>
  <headerFooter alignWithMargins="0">
    <oddHeader>&amp;R&amp;"宋体,常规"表4-1-3
共&amp;N页，第&amp;P页</oddHeader>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R1"/>
    </sheetView>
  </sheetViews>
  <sheetFormatPr defaultColWidth="8.6" defaultRowHeight="15.75" customHeight="1"/>
  <cols>
    <col min="1" max="1" width="4.3" style="11" customWidth="1"/>
    <col min="2" max="2" width="20.6" style="11" customWidth="1"/>
    <col min="3" max="3" width="8.5" style="11" customWidth="1"/>
    <col min="4" max="4" width="7.8" style="11" customWidth="1"/>
    <col min="5" max="5" width="9" style="11"/>
    <col min="6" max="6" width="9.3" style="11"/>
    <col min="7" max="7" width="9.3" style="11" customWidth="1"/>
    <col min="8" max="8" width="15" style="11" hidden="1" customWidth="1" outlineLevel="1"/>
    <col min="9" max="9" width="15" style="11" customWidth="1" collapsed="1"/>
    <col min="10" max="10" width="15" style="11" customWidth="1"/>
    <col min="11" max="11" width="11.1" style="11" customWidth="1"/>
    <col min="12" max="12" width="10.6" style="11" customWidth="1"/>
    <col min="13" max="32" width="9" style="11"/>
    <col min="33" max="16384" width="8.6" style="11"/>
  </cols>
  <sheetData>
    <row r="1" s="9" customFormat="1" ht="30" customHeight="1" spans="1:12">
      <c r="A1" s="12" t="s">
        <v>475</v>
      </c>
      <c r="B1" s="13"/>
      <c r="C1" s="13"/>
      <c r="D1" s="13"/>
      <c r="E1" s="13"/>
      <c r="F1" s="13"/>
      <c r="G1" s="13"/>
      <c r="H1" s="13"/>
      <c r="I1" s="13"/>
      <c r="J1" s="13"/>
      <c r="K1" s="13"/>
      <c r="L1" s="13"/>
    </row>
    <row r="2" ht="14.25" customHeight="1" spans="1:13">
      <c r="A2" s="14" t="e">
        <f>CONCATENATE(#REF!,#REF!,#REF!,#REF!,#REF!,#REF!,#REF!)</f>
        <v>#REF!</v>
      </c>
      <c r="B2" s="14"/>
      <c r="C2" s="14"/>
      <c r="D2" s="14"/>
      <c r="E2" s="14"/>
      <c r="F2" s="14"/>
      <c r="G2" s="14"/>
      <c r="H2" s="14"/>
      <c r="I2" s="15"/>
      <c r="J2" s="15"/>
      <c r="K2" s="15"/>
      <c r="L2" s="15"/>
      <c r="M2" s="15"/>
    </row>
    <row r="3" customHeight="1" spans="1:12">
      <c r="A3" s="16" t="e">
        <f>#REF!&amp;#REF!</f>
        <v>#REF!</v>
      </c>
      <c r="L3" s="17" t="s">
        <v>168</v>
      </c>
    </row>
    <row r="4" s="10" customFormat="1" customHeight="1" spans="1:12">
      <c r="A4" s="18" t="s">
        <v>169</v>
      </c>
      <c r="B4" s="18" t="s">
        <v>260</v>
      </c>
      <c r="C4" s="18" t="s">
        <v>469</v>
      </c>
      <c r="D4" s="18" t="s">
        <v>262</v>
      </c>
      <c r="E4" s="18" t="s">
        <v>432</v>
      </c>
      <c r="F4" s="18" t="s">
        <v>270</v>
      </c>
      <c r="G4" s="18" t="s">
        <v>476</v>
      </c>
      <c r="H4" s="19" t="s">
        <v>141</v>
      </c>
      <c r="I4" s="18" t="s">
        <v>142</v>
      </c>
      <c r="J4" s="18" t="s">
        <v>143</v>
      </c>
      <c r="K4" s="18" t="s">
        <v>171</v>
      </c>
      <c r="L4" s="18" t="s">
        <v>240</v>
      </c>
    </row>
    <row r="5" customHeight="1" spans="1:12">
      <c r="A5" s="20"/>
      <c r="B5" s="21"/>
      <c r="C5" s="20"/>
      <c r="D5" s="22"/>
      <c r="E5" s="22"/>
      <c r="F5" s="20"/>
      <c r="G5" s="20"/>
      <c r="H5" s="23"/>
      <c r="I5" s="23"/>
      <c r="J5" s="23"/>
      <c r="K5" s="23" t="str">
        <f t="shared" ref="K5:K27" si="0">IF(I5=0,"",(J5-I5)/I5*100)</f>
        <v/>
      </c>
      <c r="L5" s="24"/>
    </row>
    <row r="6" customHeight="1" spans="1:12">
      <c r="A6" s="20"/>
      <c r="B6" s="21"/>
      <c r="C6" s="20"/>
      <c r="D6" s="22"/>
      <c r="E6" s="22"/>
      <c r="F6" s="20"/>
      <c r="G6" s="20"/>
      <c r="H6" s="23"/>
      <c r="I6" s="23"/>
      <c r="J6" s="23"/>
      <c r="K6" s="23" t="str">
        <f t="shared" si="0"/>
        <v/>
      </c>
      <c r="L6" s="24"/>
    </row>
    <row r="7" customHeight="1" spans="1:12">
      <c r="A7" s="20"/>
      <c r="B7" s="21"/>
      <c r="C7" s="20"/>
      <c r="D7" s="22"/>
      <c r="E7" s="22"/>
      <c r="F7" s="20"/>
      <c r="G7" s="20"/>
      <c r="H7" s="23"/>
      <c r="I7" s="23"/>
      <c r="J7" s="23"/>
      <c r="K7" s="23" t="str">
        <f t="shared" si="0"/>
        <v/>
      </c>
      <c r="L7" s="24"/>
    </row>
    <row r="8" customHeight="1" spans="1:12">
      <c r="A8" s="20"/>
      <c r="B8" s="21"/>
      <c r="C8" s="20"/>
      <c r="D8" s="22"/>
      <c r="E8" s="22"/>
      <c r="F8" s="20"/>
      <c r="G8" s="20"/>
      <c r="H8" s="23"/>
      <c r="I8" s="23"/>
      <c r="J8" s="23"/>
      <c r="K8" s="23" t="str">
        <f t="shared" si="0"/>
        <v/>
      </c>
      <c r="L8" s="24"/>
    </row>
    <row r="9" customHeight="1" spans="1:12">
      <c r="A9" s="20"/>
      <c r="B9" s="21"/>
      <c r="C9" s="20"/>
      <c r="D9" s="22"/>
      <c r="E9" s="22"/>
      <c r="F9" s="20"/>
      <c r="G9" s="20"/>
      <c r="H9" s="23"/>
      <c r="I9" s="23"/>
      <c r="J9" s="23"/>
      <c r="K9" s="23" t="str">
        <f t="shared" si="0"/>
        <v/>
      </c>
      <c r="L9" s="24"/>
    </row>
    <row r="10" customHeight="1" spans="1:12">
      <c r="A10" s="20"/>
      <c r="B10" s="21"/>
      <c r="C10" s="20"/>
      <c r="D10" s="22"/>
      <c r="E10" s="22"/>
      <c r="F10" s="20"/>
      <c r="G10" s="20"/>
      <c r="H10" s="23"/>
      <c r="I10" s="23"/>
      <c r="J10" s="23"/>
      <c r="K10" s="23" t="str">
        <f t="shared" si="0"/>
        <v/>
      </c>
      <c r="L10" s="24"/>
    </row>
    <row r="11" customHeight="1" spans="1:12">
      <c r="A11" s="20"/>
      <c r="B11" s="21"/>
      <c r="C11" s="20"/>
      <c r="D11" s="22"/>
      <c r="E11" s="22"/>
      <c r="F11" s="20"/>
      <c r="G11" s="20"/>
      <c r="H11" s="23"/>
      <c r="I11" s="23"/>
      <c r="J11" s="23"/>
      <c r="K11" s="23" t="str">
        <f t="shared" si="0"/>
        <v/>
      </c>
      <c r="L11" s="24"/>
    </row>
    <row r="12" customHeight="1" spans="1:12">
      <c r="A12" s="20"/>
      <c r="B12" s="21"/>
      <c r="C12" s="20"/>
      <c r="D12" s="22"/>
      <c r="E12" s="22"/>
      <c r="F12" s="20"/>
      <c r="G12" s="20"/>
      <c r="H12" s="23"/>
      <c r="I12" s="23"/>
      <c r="J12" s="23"/>
      <c r="K12" s="23" t="str">
        <f t="shared" si="0"/>
        <v/>
      </c>
      <c r="L12" s="24"/>
    </row>
    <row r="13" customHeight="1" spans="1:12">
      <c r="A13" s="20"/>
      <c r="B13" s="21"/>
      <c r="C13" s="20"/>
      <c r="D13" s="22"/>
      <c r="E13" s="22"/>
      <c r="F13" s="20"/>
      <c r="G13" s="20"/>
      <c r="H13" s="23"/>
      <c r="I13" s="23"/>
      <c r="J13" s="23"/>
      <c r="K13" s="23" t="str">
        <f t="shared" si="0"/>
        <v/>
      </c>
      <c r="L13" s="24"/>
    </row>
    <row r="14" customHeight="1" spans="1:12">
      <c r="A14" s="20"/>
      <c r="B14" s="21"/>
      <c r="C14" s="20"/>
      <c r="D14" s="22"/>
      <c r="E14" s="22"/>
      <c r="F14" s="20"/>
      <c r="G14" s="20"/>
      <c r="H14" s="23"/>
      <c r="I14" s="23"/>
      <c r="J14" s="23"/>
      <c r="K14" s="23" t="str">
        <f t="shared" si="0"/>
        <v/>
      </c>
      <c r="L14" s="24"/>
    </row>
    <row r="15" customHeight="1" spans="1:12">
      <c r="A15" s="20"/>
      <c r="B15" s="21"/>
      <c r="C15" s="20"/>
      <c r="D15" s="22"/>
      <c r="E15" s="22"/>
      <c r="F15" s="20"/>
      <c r="G15" s="20"/>
      <c r="H15" s="23"/>
      <c r="I15" s="23"/>
      <c r="J15" s="23"/>
      <c r="K15" s="23" t="str">
        <f t="shared" si="0"/>
        <v/>
      </c>
      <c r="L15" s="24"/>
    </row>
    <row r="16" customHeight="1" spans="1:12">
      <c r="A16" s="20"/>
      <c r="B16" s="21"/>
      <c r="C16" s="20"/>
      <c r="D16" s="22"/>
      <c r="E16" s="22"/>
      <c r="F16" s="20"/>
      <c r="G16" s="20"/>
      <c r="H16" s="23"/>
      <c r="I16" s="23"/>
      <c r="J16" s="23"/>
      <c r="K16" s="23" t="str">
        <f t="shared" si="0"/>
        <v/>
      </c>
      <c r="L16" s="24"/>
    </row>
    <row r="17" customHeight="1" spans="1:12">
      <c r="A17" s="20"/>
      <c r="B17" s="21"/>
      <c r="C17" s="20"/>
      <c r="D17" s="22"/>
      <c r="E17" s="22"/>
      <c r="F17" s="20"/>
      <c r="G17" s="20"/>
      <c r="H17" s="23"/>
      <c r="I17" s="23"/>
      <c r="J17" s="23"/>
      <c r="K17" s="23" t="str">
        <f t="shared" si="0"/>
        <v/>
      </c>
      <c r="L17" s="24"/>
    </row>
    <row r="18" customHeight="1" spans="1:12">
      <c r="A18" s="20"/>
      <c r="B18" s="21"/>
      <c r="C18" s="20"/>
      <c r="D18" s="22"/>
      <c r="E18" s="22"/>
      <c r="F18" s="20"/>
      <c r="G18" s="20"/>
      <c r="H18" s="23"/>
      <c r="I18" s="23"/>
      <c r="J18" s="23"/>
      <c r="K18" s="23" t="str">
        <f t="shared" si="0"/>
        <v/>
      </c>
      <c r="L18" s="24"/>
    </row>
    <row r="19" customHeight="1" spans="1:12">
      <c r="A19" s="20"/>
      <c r="B19" s="21"/>
      <c r="C19" s="20"/>
      <c r="D19" s="22"/>
      <c r="E19" s="22"/>
      <c r="F19" s="20"/>
      <c r="G19" s="20"/>
      <c r="H19" s="23"/>
      <c r="I19" s="23"/>
      <c r="J19" s="23"/>
      <c r="K19" s="23" t="str">
        <f t="shared" si="0"/>
        <v/>
      </c>
      <c r="L19" s="24"/>
    </row>
    <row r="20" customHeight="1" spans="1:12">
      <c r="A20" s="20"/>
      <c r="B20" s="21"/>
      <c r="C20" s="20"/>
      <c r="D20" s="22"/>
      <c r="E20" s="22"/>
      <c r="F20" s="20"/>
      <c r="G20" s="20"/>
      <c r="H20" s="23"/>
      <c r="I20" s="23"/>
      <c r="J20" s="23"/>
      <c r="K20" s="23" t="str">
        <f t="shared" si="0"/>
        <v/>
      </c>
      <c r="L20" s="24"/>
    </row>
    <row r="21" customHeight="1" spans="1:12">
      <c r="A21" s="20"/>
      <c r="B21" s="21"/>
      <c r="C21" s="20"/>
      <c r="D21" s="22"/>
      <c r="E21" s="22"/>
      <c r="F21" s="20"/>
      <c r="G21" s="20"/>
      <c r="H21" s="23"/>
      <c r="I21" s="23"/>
      <c r="J21" s="23"/>
      <c r="K21" s="23" t="str">
        <f t="shared" si="0"/>
        <v/>
      </c>
      <c r="L21" s="24"/>
    </row>
    <row r="22" customHeight="1" spans="1:12">
      <c r="A22" s="20"/>
      <c r="B22" s="21"/>
      <c r="C22" s="20"/>
      <c r="D22" s="22"/>
      <c r="E22" s="22"/>
      <c r="F22" s="20"/>
      <c r="G22" s="20"/>
      <c r="H22" s="23"/>
      <c r="I22" s="23"/>
      <c r="J22" s="23"/>
      <c r="K22" s="23" t="str">
        <f t="shared" si="0"/>
        <v/>
      </c>
      <c r="L22" s="24"/>
    </row>
    <row r="23" customHeight="1" spans="1:12">
      <c r="A23" s="20"/>
      <c r="B23" s="21"/>
      <c r="C23" s="20"/>
      <c r="D23" s="22"/>
      <c r="E23" s="22"/>
      <c r="F23" s="20"/>
      <c r="G23" s="20"/>
      <c r="H23" s="23"/>
      <c r="I23" s="23"/>
      <c r="J23" s="23"/>
      <c r="K23" s="23" t="str">
        <f t="shared" si="0"/>
        <v/>
      </c>
      <c r="L23" s="24"/>
    </row>
    <row r="24" customHeight="1" spans="1:12">
      <c r="A24" s="20"/>
      <c r="B24" s="21"/>
      <c r="C24" s="20"/>
      <c r="D24" s="22"/>
      <c r="E24" s="22"/>
      <c r="F24" s="20"/>
      <c r="G24" s="20"/>
      <c r="H24" s="23"/>
      <c r="I24" s="23"/>
      <c r="J24" s="23"/>
      <c r="K24" s="23"/>
      <c r="L24" s="24"/>
    </row>
    <row r="25" customHeight="1" spans="1:12">
      <c r="A25" s="25" t="s">
        <v>282</v>
      </c>
      <c r="B25" s="40"/>
      <c r="C25" s="20"/>
      <c r="D25" s="22"/>
      <c r="E25" s="22"/>
      <c r="F25" s="20"/>
      <c r="G25" s="20"/>
      <c r="H25" s="23">
        <f ca="1">SUM(H5:上一行)</f>
        <v>0</v>
      </c>
      <c r="I25" s="23">
        <f ca="1">SUM(I5:上一行)</f>
        <v>0</v>
      </c>
      <c r="J25" s="23">
        <f ca="1">SUM(J5:上一行)</f>
        <v>0</v>
      </c>
      <c r="K25" s="23" t="str">
        <f ca="1" t="shared" si="0"/>
        <v/>
      </c>
      <c r="L25" s="24"/>
    </row>
    <row r="26" customHeight="1" spans="1:12">
      <c r="A26" s="25" t="s">
        <v>477</v>
      </c>
      <c r="B26" s="26"/>
      <c r="C26" s="20"/>
      <c r="D26" s="22"/>
      <c r="E26" s="22"/>
      <c r="F26" s="20"/>
      <c r="G26" s="20"/>
      <c r="H26" s="23"/>
      <c r="I26" s="23"/>
      <c r="J26" s="23"/>
      <c r="K26" s="23" t="str">
        <f t="shared" si="0"/>
        <v/>
      </c>
      <c r="L26" s="24"/>
    </row>
    <row r="27" customHeight="1" spans="1:12">
      <c r="A27" s="25" t="s">
        <v>302</v>
      </c>
      <c r="B27" s="40"/>
      <c r="C27" s="20"/>
      <c r="D27" s="22"/>
      <c r="E27" s="22"/>
      <c r="F27" s="20"/>
      <c r="G27" s="20"/>
      <c r="H27" s="23">
        <f ca="1">H25-H26</f>
        <v>0</v>
      </c>
      <c r="I27" s="23">
        <f ca="1">I25-I26</f>
        <v>0</v>
      </c>
      <c r="J27" s="23">
        <f ca="1">J25-J26</f>
        <v>0</v>
      </c>
      <c r="K27" s="23" t="str">
        <f ca="1" t="shared" si="0"/>
        <v/>
      </c>
      <c r="L27" s="24"/>
    </row>
    <row r="28" customHeight="1" spans="1:9">
      <c r="A28" s="27" t="e">
        <f>#REF!&amp;#REF!</f>
        <v>#REF!</v>
      </c>
      <c r="H28" s="16"/>
      <c r="I28" s="16" t="e">
        <f>"评估人员："&amp;#REF!</f>
        <v>#REF!</v>
      </c>
    </row>
    <row r="29" customHeight="1" spans="1:1">
      <c r="A29" s="30" t="e">
        <f>CONCATENATE(#REF!,#REF!,#REF!,#REF!,#REF!,#REF!,#REF!)</f>
        <v>#REF!</v>
      </c>
    </row>
  </sheetData>
  <mergeCells count="5">
    <mergeCell ref="A1:L1"/>
    <mergeCell ref="A2:L2"/>
    <mergeCell ref="A25:B25"/>
    <mergeCell ref="A26:B26"/>
    <mergeCell ref="A27:B27"/>
  </mergeCells>
  <dataValidations count="1">
    <dataValidation allowBlank="1" showInputMessage="1" showErrorMessage="1" prompt="①“被投资单位名称”指发行单位全称；②“债券名称”指该债券的种类名称；③债券种类：政府债券、金融债券、公司债券③“投资日期”：指购买日；④账面价值=本金+应计利息+（-）尚未摊销的溢（折）价；如为溢（折）价购入债券，应在“备注”栏说明摊销方法及起止期限；" sqref="A1:L1"/>
  </dataValidations>
  <printOptions horizontalCentered="1"/>
  <pageMargins left="0.35" right="0.35" top="0.79" bottom="0.79" header="0.94" footer="0.51"/>
  <pageSetup paperSize="9" fitToHeight="0" orientation="landscape" blackAndWhite="1" verticalDpi="600"/>
  <headerFooter alignWithMargins="0">
    <oddHeader>&amp;R&amp;"宋体,常规"表4-2
共&amp;N页，第&amp;P页</oddHeader>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A1" sqref="A1:R1"/>
    </sheetView>
  </sheetViews>
  <sheetFormatPr defaultColWidth="8.6" defaultRowHeight="15.75" customHeight="1"/>
  <cols>
    <col min="1" max="1" width="5.2" style="11" customWidth="1"/>
    <col min="2" max="2" width="26.2" style="11" customWidth="1"/>
    <col min="3" max="3" width="20" style="11" customWidth="1"/>
    <col min="4" max="4" width="7.8" style="11" customWidth="1"/>
    <col min="5" max="5" width="18.8" style="11" hidden="1" customWidth="1" outlineLevel="1"/>
    <col min="6" max="6" width="18.8" style="11" customWidth="1" collapsed="1"/>
    <col min="7" max="7" width="18.8" style="11" customWidth="1"/>
    <col min="8" max="8" width="9.6" style="11"/>
    <col min="9" max="9" width="14.7" style="11" customWidth="1"/>
    <col min="10" max="32" width="9" style="11"/>
    <col min="33" max="16384" width="8.6" style="11"/>
  </cols>
  <sheetData>
    <row r="1" s="9" customFormat="1" ht="30" customHeight="1" spans="1:9">
      <c r="A1" s="12" t="s">
        <v>478</v>
      </c>
      <c r="B1" s="13"/>
      <c r="C1" s="13"/>
      <c r="D1" s="13"/>
      <c r="E1" s="13"/>
      <c r="F1" s="13"/>
      <c r="G1" s="13"/>
      <c r="H1" s="13"/>
      <c r="I1" s="13"/>
    </row>
    <row r="2" ht="14.25" customHeight="1" spans="1:9">
      <c r="A2" s="14" t="e">
        <f>CONCATENATE(#REF!,#REF!,#REF!,#REF!,#REF!,#REF!,#REF!)</f>
        <v>#REF!</v>
      </c>
      <c r="B2" s="14"/>
      <c r="C2" s="14"/>
      <c r="D2" s="14"/>
      <c r="E2" s="14"/>
      <c r="F2" s="15"/>
      <c r="G2" s="15"/>
      <c r="H2" s="15"/>
      <c r="I2" s="15"/>
    </row>
    <row r="3" customHeight="1" spans="1:9">
      <c r="A3" s="16" t="e">
        <f>#REF!&amp;#REF!</f>
        <v>#REF!</v>
      </c>
      <c r="I3" s="17" t="s">
        <v>168</v>
      </c>
    </row>
    <row r="4" s="10" customFormat="1" customHeight="1" spans="1:9">
      <c r="A4" s="18" t="s">
        <v>169</v>
      </c>
      <c r="B4" s="18" t="s">
        <v>284</v>
      </c>
      <c r="C4" s="18" t="s">
        <v>279</v>
      </c>
      <c r="D4" s="18" t="s">
        <v>312</v>
      </c>
      <c r="E4" s="19" t="s">
        <v>141</v>
      </c>
      <c r="F4" s="18" t="s">
        <v>142</v>
      </c>
      <c r="G4" s="18" t="s">
        <v>143</v>
      </c>
      <c r="H4" s="18" t="s">
        <v>171</v>
      </c>
      <c r="I4" s="18" t="s">
        <v>240</v>
      </c>
    </row>
    <row r="5" customHeight="1" spans="1:10">
      <c r="A5" s="20"/>
      <c r="B5" s="21"/>
      <c r="C5" s="20"/>
      <c r="D5" s="22"/>
      <c r="E5" s="23"/>
      <c r="F5" s="23"/>
      <c r="G5" s="23"/>
      <c r="H5" s="23" t="str">
        <f t="shared" ref="H5:H26" si="0">IF(F5=0,"",(G5-F5)/F5*100)</f>
        <v/>
      </c>
      <c r="I5" s="24"/>
      <c r="J5" s="354"/>
    </row>
    <row r="6" customHeight="1" spans="1:9">
      <c r="A6" s="20"/>
      <c r="B6" s="21"/>
      <c r="C6" s="20"/>
      <c r="D6" s="22"/>
      <c r="E6" s="23"/>
      <c r="F6" s="23"/>
      <c r="G6" s="23"/>
      <c r="H6" s="23" t="str">
        <f t="shared" si="0"/>
        <v/>
      </c>
      <c r="I6" s="24"/>
    </row>
    <row r="7" customHeight="1" spans="1:9">
      <c r="A7" s="20"/>
      <c r="B7" s="21"/>
      <c r="C7" s="20"/>
      <c r="D7" s="22"/>
      <c r="E7" s="23"/>
      <c r="F7" s="23"/>
      <c r="G7" s="23"/>
      <c r="H7" s="23" t="str">
        <f t="shared" si="0"/>
        <v/>
      </c>
      <c r="I7" s="24"/>
    </row>
    <row r="8" customHeight="1" spans="1:9">
      <c r="A8" s="20"/>
      <c r="B8" s="21"/>
      <c r="C8" s="20"/>
      <c r="D8" s="22"/>
      <c r="E8" s="23"/>
      <c r="F8" s="23"/>
      <c r="G8" s="23"/>
      <c r="H8" s="23" t="str">
        <f t="shared" si="0"/>
        <v/>
      </c>
      <c r="I8" s="24"/>
    </row>
    <row r="9" customHeight="1" spans="1:9">
      <c r="A9" s="20"/>
      <c r="B9" s="21"/>
      <c r="C9" s="20"/>
      <c r="D9" s="22"/>
      <c r="E9" s="23"/>
      <c r="F9" s="23"/>
      <c r="G9" s="23"/>
      <c r="H9" s="23" t="str">
        <f t="shared" si="0"/>
        <v/>
      </c>
      <c r="I9" s="24"/>
    </row>
    <row r="10" customHeight="1" spans="1:9">
      <c r="A10" s="20"/>
      <c r="B10" s="21"/>
      <c r="C10" s="20"/>
      <c r="D10" s="22"/>
      <c r="E10" s="23"/>
      <c r="F10" s="23"/>
      <c r="G10" s="23"/>
      <c r="H10" s="23" t="str">
        <f t="shared" si="0"/>
        <v/>
      </c>
      <c r="I10" s="24"/>
    </row>
    <row r="11" customHeight="1" spans="1:9">
      <c r="A11" s="20"/>
      <c r="B11" s="21"/>
      <c r="C11" s="20"/>
      <c r="D11" s="22"/>
      <c r="E11" s="23"/>
      <c r="F11" s="23"/>
      <c r="G11" s="23"/>
      <c r="H11" s="23" t="str">
        <f t="shared" si="0"/>
        <v/>
      </c>
      <c r="I11" s="24"/>
    </row>
    <row r="12" customHeight="1" spans="1:9">
      <c r="A12" s="20"/>
      <c r="B12" s="21"/>
      <c r="C12" s="20"/>
      <c r="D12" s="22"/>
      <c r="E12" s="23"/>
      <c r="F12" s="23"/>
      <c r="G12" s="23"/>
      <c r="H12" s="23" t="str">
        <f t="shared" si="0"/>
        <v/>
      </c>
      <c r="I12" s="24"/>
    </row>
    <row r="13" customHeight="1" spans="1:9">
      <c r="A13" s="20"/>
      <c r="B13" s="21"/>
      <c r="C13" s="20"/>
      <c r="D13" s="22"/>
      <c r="E13" s="23"/>
      <c r="F13" s="23"/>
      <c r="G13" s="23"/>
      <c r="H13" s="23" t="str">
        <f t="shared" si="0"/>
        <v/>
      </c>
      <c r="I13" s="24"/>
    </row>
    <row r="14" customHeight="1" spans="1:9">
      <c r="A14" s="20"/>
      <c r="B14" s="21"/>
      <c r="C14" s="20"/>
      <c r="D14" s="22"/>
      <c r="E14" s="23"/>
      <c r="F14" s="23"/>
      <c r="G14" s="23"/>
      <c r="H14" s="23" t="str">
        <f t="shared" si="0"/>
        <v/>
      </c>
      <c r="I14" s="24"/>
    </row>
    <row r="15" customHeight="1" spans="1:9">
      <c r="A15" s="20"/>
      <c r="B15" s="21"/>
      <c r="C15" s="20"/>
      <c r="D15" s="22"/>
      <c r="E15" s="23"/>
      <c r="F15" s="23"/>
      <c r="G15" s="23"/>
      <c r="H15" s="23" t="str">
        <f t="shared" si="0"/>
        <v/>
      </c>
      <c r="I15" s="24"/>
    </row>
    <row r="16" customHeight="1" spans="1:9">
      <c r="A16" s="20"/>
      <c r="B16" s="21"/>
      <c r="C16" s="20"/>
      <c r="D16" s="22"/>
      <c r="E16" s="23"/>
      <c r="F16" s="23"/>
      <c r="G16" s="23"/>
      <c r="H16" s="23" t="str">
        <f t="shared" si="0"/>
        <v/>
      </c>
      <c r="I16" s="24"/>
    </row>
    <row r="17" customHeight="1" spans="1:9">
      <c r="A17" s="20"/>
      <c r="B17" s="21"/>
      <c r="C17" s="20"/>
      <c r="D17" s="22"/>
      <c r="E17" s="23"/>
      <c r="F17" s="23"/>
      <c r="G17" s="23"/>
      <c r="H17" s="23" t="str">
        <f t="shared" si="0"/>
        <v/>
      </c>
      <c r="I17" s="24"/>
    </row>
    <row r="18" customHeight="1" spans="1:9">
      <c r="A18" s="20"/>
      <c r="B18" s="21"/>
      <c r="C18" s="20"/>
      <c r="D18" s="22"/>
      <c r="E18" s="23"/>
      <c r="F18" s="23"/>
      <c r="G18" s="23"/>
      <c r="H18" s="23" t="str">
        <f t="shared" si="0"/>
        <v/>
      </c>
      <c r="I18" s="24"/>
    </row>
    <row r="19" customHeight="1" spans="1:9">
      <c r="A19" s="20"/>
      <c r="B19" s="21"/>
      <c r="C19" s="20"/>
      <c r="D19" s="22"/>
      <c r="E19" s="23"/>
      <c r="F19" s="23"/>
      <c r="G19" s="23"/>
      <c r="H19" s="23" t="str">
        <f t="shared" si="0"/>
        <v/>
      </c>
      <c r="I19" s="24"/>
    </row>
    <row r="20" customHeight="1" spans="1:9">
      <c r="A20" s="20"/>
      <c r="B20" s="21"/>
      <c r="C20" s="20"/>
      <c r="D20" s="22"/>
      <c r="E20" s="23"/>
      <c r="F20" s="23"/>
      <c r="G20" s="23"/>
      <c r="H20" s="23" t="str">
        <f t="shared" si="0"/>
        <v/>
      </c>
      <c r="I20" s="24"/>
    </row>
    <row r="21" customHeight="1" spans="1:9">
      <c r="A21" s="20"/>
      <c r="B21" s="21"/>
      <c r="C21" s="20"/>
      <c r="D21" s="22"/>
      <c r="E21" s="23"/>
      <c r="F21" s="23"/>
      <c r="G21" s="23"/>
      <c r="H21" s="23" t="str">
        <f t="shared" si="0"/>
        <v/>
      </c>
      <c r="I21" s="24"/>
    </row>
    <row r="22" customHeight="1" spans="1:9">
      <c r="A22" s="20"/>
      <c r="B22" s="21"/>
      <c r="C22" s="20"/>
      <c r="D22" s="22"/>
      <c r="E22" s="23"/>
      <c r="F22" s="23"/>
      <c r="G22" s="23"/>
      <c r="H22" s="23" t="str">
        <f t="shared" si="0"/>
        <v/>
      </c>
      <c r="I22" s="24"/>
    </row>
    <row r="23" customHeight="1" spans="1:9">
      <c r="A23" s="20"/>
      <c r="B23" s="21"/>
      <c r="C23" s="20"/>
      <c r="D23" s="22"/>
      <c r="E23" s="23"/>
      <c r="F23" s="23"/>
      <c r="G23" s="23"/>
      <c r="H23" s="23"/>
      <c r="I23" s="24"/>
    </row>
    <row r="24" customHeight="1" spans="1:9">
      <c r="A24" s="25" t="s">
        <v>282</v>
      </c>
      <c r="B24" s="40"/>
      <c r="C24" s="20"/>
      <c r="D24" s="22"/>
      <c r="E24" s="23">
        <f ca="1">SUM(E5:上一行)</f>
        <v>0</v>
      </c>
      <c r="F24" s="23">
        <f ca="1">SUM(F5:上一行)</f>
        <v>0</v>
      </c>
      <c r="G24" s="23">
        <f ca="1">SUM(G5:上一行)</f>
        <v>0</v>
      </c>
      <c r="H24" s="23" t="str">
        <f ca="1" t="shared" si="0"/>
        <v/>
      </c>
      <c r="I24" s="24"/>
    </row>
    <row r="25" customHeight="1" spans="1:9">
      <c r="A25" s="25" t="s">
        <v>301</v>
      </c>
      <c r="B25" s="40"/>
      <c r="C25" s="20"/>
      <c r="D25" s="22"/>
      <c r="E25" s="23"/>
      <c r="F25" s="23"/>
      <c r="G25" s="23"/>
      <c r="H25" s="23" t="str">
        <f t="shared" si="0"/>
        <v/>
      </c>
      <c r="I25" s="24"/>
    </row>
    <row r="26" customHeight="1" spans="1:9">
      <c r="A26" s="25" t="s">
        <v>302</v>
      </c>
      <c r="B26" s="40"/>
      <c r="C26" s="24"/>
      <c r="D26" s="22"/>
      <c r="E26" s="23">
        <f ca="1">E24-E25</f>
        <v>0</v>
      </c>
      <c r="F26" s="23">
        <f ca="1">F24-F25</f>
        <v>0</v>
      </c>
      <c r="G26" s="23">
        <f ca="1">G24-G25</f>
        <v>0</v>
      </c>
      <c r="H26" s="23" t="str">
        <f ca="1" t="shared" si="0"/>
        <v/>
      </c>
      <c r="I26" s="24"/>
    </row>
    <row r="27" customHeight="1" spans="1:6">
      <c r="A27" s="27" t="e">
        <f>#REF!&amp;#REF!</f>
        <v>#REF!</v>
      </c>
      <c r="E27" s="16"/>
      <c r="F27" s="16" t="e">
        <f>"评估人员："&amp;#REF!</f>
        <v>#REF!</v>
      </c>
    </row>
    <row r="28" customHeight="1" spans="1:1">
      <c r="A28" s="30" t="e">
        <f>CONCATENATE(#REF!,#REF!,#REF!,#REF!,#REF!,#REF!,#REF!)</f>
        <v>#REF!</v>
      </c>
    </row>
    <row r="29" customHeight="1" spans="2:3">
      <c r="B29" s="276" t="s">
        <v>303</v>
      </c>
      <c r="C29" s="54" t="s">
        <v>304</v>
      </c>
    </row>
    <row r="30" customHeight="1" spans="2:3">
      <c r="B30" s="17" t="s">
        <v>305</v>
      </c>
      <c r="C30" s="11" t="s">
        <v>306</v>
      </c>
    </row>
    <row r="31" customHeight="1" spans="3:3">
      <c r="C31" s="11" t="s">
        <v>307</v>
      </c>
    </row>
    <row r="32" customHeight="1" spans="3:3">
      <c r="C32" s="11" t="s">
        <v>308</v>
      </c>
    </row>
    <row r="33" customHeight="1" spans="3:3">
      <c r="C33" s="11" t="s">
        <v>309</v>
      </c>
    </row>
  </sheetData>
  <mergeCells count="5">
    <mergeCell ref="A1:I1"/>
    <mergeCell ref="A2:I2"/>
    <mergeCell ref="A24:B24"/>
    <mergeCell ref="A25:B25"/>
    <mergeCell ref="A26:B26"/>
  </mergeCells>
  <dataValidations count="1">
    <dataValidation allowBlank="1" showInputMessage="1" showErrorMessage="1" prompt="①债务单位名称应填列全称，不应以地名或不明确的简称或业务内容代替；②业务内容：一般包括分期收款销售商品、融资租赁；③发生日期：填列最后一笔借方发生额的日期；格式：2012-11。" sqref="A1:I1"/>
  </dataValidations>
  <printOptions horizontalCentered="1"/>
  <pageMargins left="0.35" right="0.35" top="0.79" bottom="0.79" header="0.94" footer="0.51"/>
  <pageSetup paperSize="9" fitToHeight="0" orientation="landscape" blackAndWhite="1" verticalDpi="600"/>
  <headerFooter alignWithMargins="0">
    <oddHeader>&amp;R&amp;"宋体,常规"表4-3
共&amp;N页，第&amp;P页</oddHeader>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workbookViewId="0">
      <selection activeCell="A1" sqref="A1:R1"/>
    </sheetView>
  </sheetViews>
  <sheetFormatPr defaultColWidth="8.6" defaultRowHeight="15.75" customHeight="1"/>
  <cols>
    <col min="1" max="1" width="4.7" style="11" customWidth="1"/>
    <col min="2" max="2" width="20.3" style="11" customWidth="1"/>
    <col min="3" max="3" width="8.2" style="11" customWidth="1"/>
    <col min="4" max="4" width="10" style="11" customWidth="1"/>
    <col min="5" max="5" width="9.3" style="11"/>
    <col min="6" max="6" width="9.3" style="11" customWidth="1"/>
    <col min="7" max="7" width="16.8" style="11" hidden="1" customWidth="1" outlineLevel="1"/>
    <col min="8" max="8" width="16.8" style="11" customWidth="1" collapsed="1"/>
    <col min="9" max="9" width="16.8" style="11" customWidth="1"/>
    <col min="10" max="10" width="11.7" style="11" customWidth="1"/>
    <col min="11" max="11" width="14.5" style="11" customWidth="1"/>
    <col min="12" max="32" width="9" style="11"/>
    <col min="33" max="16384" width="8.6" style="11"/>
  </cols>
  <sheetData>
    <row r="1" s="9" customFormat="1" ht="30" customHeight="1" spans="1:11">
      <c r="A1" s="12" t="s">
        <v>479</v>
      </c>
      <c r="B1" s="13"/>
      <c r="C1" s="13"/>
      <c r="D1" s="13"/>
      <c r="E1" s="13"/>
      <c r="F1" s="13"/>
      <c r="G1" s="13"/>
      <c r="H1" s="13"/>
      <c r="I1" s="13"/>
      <c r="J1" s="13"/>
      <c r="K1" s="13"/>
    </row>
    <row r="2" ht="14.25" customHeight="1" spans="1:13">
      <c r="A2" s="14" t="e">
        <f>CONCATENATE(#REF!,#REF!,#REF!,#REF!,#REF!,#REF!,#REF!)</f>
        <v>#REF!</v>
      </c>
      <c r="B2" s="14"/>
      <c r="C2" s="14"/>
      <c r="D2" s="14"/>
      <c r="E2" s="14"/>
      <c r="F2" s="14"/>
      <c r="G2" s="14"/>
      <c r="H2" s="14"/>
      <c r="I2" s="15"/>
      <c r="J2" s="15"/>
      <c r="K2" s="15"/>
      <c r="L2" s="15"/>
      <c r="M2" s="15"/>
    </row>
    <row r="3" customHeight="1" spans="1:11">
      <c r="A3" s="16" t="e">
        <f>#REF!&amp;#REF!</f>
        <v>#REF!</v>
      </c>
      <c r="K3" s="17" t="s">
        <v>168</v>
      </c>
    </row>
    <row r="4" s="10" customFormat="1" customHeight="1" spans="1:11">
      <c r="A4" s="18" t="s">
        <v>169</v>
      </c>
      <c r="B4" s="18" t="s">
        <v>260</v>
      </c>
      <c r="C4" s="18" t="s">
        <v>262</v>
      </c>
      <c r="D4" s="18" t="s">
        <v>480</v>
      </c>
      <c r="E4" s="18" t="s">
        <v>465</v>
      </c>
      <c r="F4" s="18" t="s">
        <v>476</v>
      </c>
      <c r="G4" s="19" t="s">
        <v>141</v>
      </c>
      <c r="H4" s="18" t="s">
        <v>142</v>
      </c>
      <c r="I4" s="18" t="s">
        <v>143</v>
      </c>
      <c r="J4" s="18" t="s">
        <v>171</v>
      </c>
      <c r="K4" s="18" t="s">
        <v>240</v>
      </c>
    </row>
    <row r="5" customHeight="1" spans="1:11">
      <c r="A5" s="20"/>
      <c r="B5" s="21"/>
      <c r="C5" s="22"/>
      <c r="D5" s="20"/>
      <c r="E5" s="20"/>
      <c r="F5" s="20"/>
      <c r="G5" s="23"/>
      <c r="H5" s="23"/>
      <c r="I5" s="23"/>
      <c r="J5" s="23" t="str">
        <f t="shared" ref="J5:J26" si="0">IF(H5=0,"",(I5-H5)/H5*100)</f>
        <v/>
      </c>
      <c r="K5" s="24"/>
    </row>
    <row r="6" customHeight="1" spans="1:11">
      <c r="A6" s="20"/>
      <c r="B6" s="21"/>
      <c r="C6" s="22"/>
      <c r="D6" s="20"/>
      <c r="E6" s="20"/>
      <c r="F6" s="20"/>
      <c r="G6" s="23"/>
      <c r="H6" s="23"/>
      <c r="I6" s="23"/>
      <c r="J6" s="23" t="str">
        <f t="shared" si="0"/>
        <v/>
      </c>
      <c r="K6" s="24"/>
    </row>
    <row r="7" customHeight="1" spans="1:11">
      <c r="A7" s="20"/>
      <c r="B7" s="21"/>
      <c r="C7" s="22"/>
      <c r="D7" s="20"/>
      <c r="E7" s="20"/>
      <c r="F7" s="20"/>
      <c r="G7" s="23"/>
      <c r="H7" s="23"/>
      <c r="I7" s="23"/>
      <c r="J7" s="23" t="str">
        <f t="shared" si="0"/>
        <v/>
      </c>
      <c r="K7" s="24"/>
    </row>
    <row r="8" customHeight="1" spans="1:11">
      <c r="A8" s="20"/>
      <c r="B8" s="21"/>
      <c r="C8" s="22"/>
      <c r="D8" s="20"/>
      <c r="E8" s="20"/>
      <c r="F8" s="20"/>
      <c r="G8" s="23"/>
      <c r="H8" s="23"/>
      <c r="I8" s="23"/>
      <c r="J8" s="23" t="str">
        <f t="shared" si="0"/>
        <v/>
      </c>
      <c r="K8" s="24"/>
    </row>
    <row r="9" customHeight="1" spans="1:11">
      <c r="A9" s="20"/>
      <c r="B9" s="21"/>
      <c r="C9" s="22"/>
      <c r="D9" s="20"/>
      <c r="E9" s="20"/>
      <c r="F9" s="20"/>
      <c r="G9" s="23"/>
      <c r="H9" s="23"/>
      <c r="I9" s="23"/>
      <c r="J9" s="23" t="str">
        <f t="shared" si="0"/>
        <v/>
      </c>
      <c r="K9" s="24"/>
    </row>
    <row r="10" customHeight="1" spans="1:11">
      <c r="A10" s="20"/>
      <c r="B10" s="21"/>
      <c r="C10" s="22"/>
      <c r="D10" s="20"/>
      <c r="E10" s="20"/>
      <c r="F10" s="20"/>
      <c r="G10" s="23"/>
      <c r="H10" s="23"/>
      <c r="I10" s="23"/>
      <c r="J10" s="23" t="str">
        <f t="shared" si="0"/>
        <v/>
      </c>
      <c r="K10" s="24"/>
    </row>
    <row r="11" customHeight="1" spans="1:11">
      <c r="A11" s="20"/>
      <c r="B11" s="21"/>
      <c r="C11" s="22"/>
      <c r="D11" s="20"/>
      <c r="E11" s="20"/>
      <c r="F11" s="20"/>
      <c r="G11" s="23"/>
      <c r="H11" s="23"/>
      <c r="I11" s="23"/>
      <c r="J11" s="23" t="str">
        <f t="shared" si="0"/>
        <v/>
      </c>
      <c r="K11" s="24"/>
    </row>
    <row r="12" customHeight="1" spans="1:11">
      <c r="A12" s="20"/>
      <c r="B12" s="21"/>
      <c r="C12" s="22"/>
      <c r="D12" s="20"/>
      <c r="E12" s="20"/>
      <c r="F12" s="20"/>
      <c r="G12" s="23"/>
      <c r="H12" s="23"/>
      <c r="I12" s="23"/>
      <c r="J12" s="23" t="str">
        <f t="shared" si="0"/>
        <v/>
      </c>
      <c r="K12" s="24"/>
    </row>
    <row r="13" customHeight="1" spans="1:11">
      <c r="A13" s="20"/>
      <c r="B13" s="21"/>
      <c r="C13" s="22"/>
      <c r="D13" s="20"/>
      <c r="E13" s="20"/>
      <c r="F13" s="20"/>
      <c r="G13" s="23"/>
      <c r="H13" s="23"/>
      <c r="I13" s="23"/>
      <c r="J13" s="23" t="str">
        <f t="shared" si="0"/>
        <v/>
      </c>
      <c r="K13" s="24"/>
    </row>
    <row r="14" customHeight="1" spans="1:11">
      <c r="A14" s="20"/>
      <c r="B14" s="21"/>
      <c r="C14" s="22"/>
      <c r="D14" s="20"/>
      <c r="E14" s="20"/>
      <c r="F14" s="20"/>
      <c r="G14" s="23"/>
      <c r="H14" s="23"/>
      <c r="I14" s="23"/>
      <c r="J14" s="23" t="str">
        <f t="shared" si="0"/>
        <v/>
      </c>
      <c r="K14" s="24"/>
    </row>
    <row r="15" customHeight="1" spans="1:11">
      <c r="A15" s="20"/>
      <c r="B15" s="21"/>
      <c r="C15" s="22"/>
      <c r="D15" s="20"/>
      <c r="E15" s="20"/>
      <c r="F15" s="20"/>
      <c r="G15" s="23"/>
      <c r="H15" s="23"/>
      <c r="I15" s="23"/>
      <c r="J15" s="23" t="str">
        <f t="shared" si="0"/>
        <v/>
      </c>
      <c r="K15" s="24"/>
    </row>
    <row r="16" customHeight="1" spans="1:11">
      <c r="A16" s="20"/>
      <c r="B16" s="21"/>
      <c r="C16" s="22"/>
      <c r="D16" s="20"/>
      <c r="E16" s="20"/>
      <c r="F16" s="20"/>
      <c r="G16" s="23"/>
      <c r="H16" s="23"/>
      <c r="I16" s="23"/>
      <c r="J16" s="23" t="str">
        <f t="shared" si="0"/>
        <v/>
      </c>
      <c r="K16" s="24"/>
    </row>
    <row r="17" customHeight="1" spans="1:11">
      <c r="A17" s="20"/>
      <c r="B17" s="21"/>
      <c r="C17" s="22"/>
      <c r="D17" s="20"/>
      <c r="E17" s="20"/>
      <c r="F17" s="20"/>
      <c r="G17" s="23"/>
      <c r="H17" s="23"/>
      <c r="I17" s="23"/>
      <c r="J17" s="23" t="str">
        <f t="shared" si="0"/>
        <v/>
      </c>
      <c r="K17" s="24"/>
    </row>
    <row r="18" customHeight="1" spans="1:11">
      <c r="A18" s="20"/>
      <c r="B18" s="21"/>
      <c r="C18" s="22"/>
      <c r="D18" s="20"/>
      <c r="E18" s="20"/>
      <c r="F18" s="20"/>
      <c r="G18" s="23"/>
      <c r="H18" s="23"/>
      <c r="I18" s="23"/>
      <c r="J18" s="23" t="str">
        <f t="shared" si="0"/>
        <v/>
      </c>
      <c r="K18" s="24"/>
    </row>
    <row r="19" customHeight="1" spans="1:11">
      <c r="A19" s="20"/>
      <c r="B19" s="21"/>
      <c r="C19" s="22"/>
      <c r="D19" s="20"/>
      <c r="E19" s="20"/>
      <c r="F19" s="20"/>
      <c r="G19" s="23"/>
      <c r="H19" s="23"/>
      <c r="I19" s="23"/>
      <c r="J19" s="23" t="str">
        <f t="shared" si="0"/>
        <v/>
      </c>
      <c r="K19" s="24"/>
    </row>
    <row r="20" customHeight="1" spans="1:11">
      <c r="A20" s="20"/>
      <c r="B20" s="21"/>
      <c r="C20" s="22"/>
      <c r="D20" s="20"/>
      <c r="E20" s="20"/>
      <c r="F20" s="20"/>
      <c r="G20" s="23"/>
      <c r="H20" s="23"/>
      <c r="I20" s="23"/>
      <c r="J20" s="23" t="str">
        <f t="shared" si="0"/>
        <v/>
      </c>
      <c r="K20" s="24"/>
    </row>
    <row r="21" customHeight="1" spans="1:11">
      <c r="A21" s="20"/>
      <c r="B21" s="21"/>
      <c r="C21" s="22"/>
      <c r="D21" s="20"/>
      <c r="E21" s="20"/>
      <c r="F21" s="20"/>
      <c r="G21" s="23"/>
      <c r="H21" s="23"/>
      <c r="I21" s="23"/>
      <c r="J21" s="23" t="str">
        <f t="shared" si="0"/>
        <v/>
      </c>
      <c r="K21" s="24"/>
    </row>
    <row r="22" customHeight="1" spans="1:11">
      <c r="A22" s="20"/>
      <c r="B22" s="21"/>
      <c r="C22" s="22"/>
      <c r="D22" s="20"/>
      <c r="E22" s="20"/>
      <c r="F22" s="20"/>
      <c r="G22" s="23"/>
      <c r="H22" s="23"/>
      <c r="I22" s="23"/>
      <c r="J22" s="23" t="str">
        <f t="shared" si="0"/>
        <v/>
      </c>
      <c r="K22" s="24"/>
    </row>
    <row r="23" customHeight="1" spans="1:11">
      <c r="A23" s="20"/>
      <c r="B23" s="21"/>
      <c r="C23" s="22"/>
      <c r="D23" s="20"/>
      <c r="E23" s="20"/>
      <c r="F23" s="20"/>
      <c r="G23" s="23"/>
      <c r="H23" s="23"/>
      <c r="I23" s="23"/>
      <c r="J23" s="23" t="str">
        <f t="shared" si="0"/>
        <v/>
      </c>
      <c r="K23" s="24"/>
    </row>
    <row r="24" customHeight="1" spans="1:11">
      <c r="A24" s="25" t="s">
        <v>282</v>
      </c>
      <c r="B24" s="40"/>
      <c r="C24" s="20"/>
      <c r="D24" s="22"/>
      <c r="E24" s="22"/>
      <c r="F24" s="22"/>
      <c r="G24" s="23">
        <f ca="1">SUM(G5:上一行)</f>
        <v>0</v>
      </c>
      <c r="H24" s="23">
        <f ca="1">SUM(H5:上一行)</f>
        <v>0</v>
      </c>
      <c r="I24" s="23">
        <f ca="1">SUM(I5:上一行)</f>
        <v>0</v>
      </c>
      <c r="J24" s="23" t="str">
        <f ca="1" t="shared" si="0"/>
        <v/>
      </c>
      <c r="K24" s="24"/>
    </row>
    <row r="25" customHeight="1" spans="1:11">
      <c r="A25" s="25" t="s">
        <v>481</v>
      </c>
      <c r="B25" s="26"/>
      <c r="C25" s="20"/>
      <c r="D25" s="22"/>
      <c r="E25" s="22"/>
      <c r="F25" s="22"/>
      <c r="G25" s="23"/>
      <c r="H25" s="23"/>
      <c r="I25" s="23"/>
      <c r="J25" s="23" t="str">
        <f t="shared" si="0"/>
        <v/>
      </c>
      <c r="K25" s="24"/>
    </row>
    <row r="26" customHeight="1" spans="1:11">
      <c r="A26" s="25" t="s">
        <v>302</v>
      </c>
      <c r="B26" s="40"/>
      <c r="C26" s="20"/>
      <c r="D26" s="22"/>
      <c r="E26" s="22"/>
      <c r="F26" s="22"/>
      <c r="G26" s="23">
        <f ca="1">G24-G25</f>
        <v>0</v>
      </c>
      <c r="H26" s="23">
        <f ca="1">H24-H25</f>
        <v>0</v>
      </c>
      <c r="I26" s="23">
        <f ca="1">I24-I25</f>
        <v>0</v>
      </c>
      <c r="J26" s="23" t="str">
        <f ca="1" t="shared" si="0"/>
        <v/>
      </c>
      <c r="K26" s="24"/>
    </row>
    <row r="27" customHeight="1" spans="1:8">
      <c r="A27" s="27" t="e">
        <f>#REF!&amp;#REF!</f>
        <v>#REF!</v>
      </c>
      <c r="C27" s="353"/>
      <c r="G27" s="79"/>
      <c r="H27" s="79" t="e">
        <f>"评估人员："&amp;#REF!</f>
        <v>#REF!</v>
      </c>
    </row>
    <row r="28" customHeight="1" spans="1:1">
      <c r="A28" s="30" t="e">
        <f>CONCATENATE(#REF!,#REF!,#REF!,#REF!,#REF!,#REF!,#REF!)</f>
        <v>#REF!</v>
      </c>
    </row>
  </sheetData>
  <mergeCells count="5">
    <mergeCell ref="A1:K1"/>
    <mergeCell ref="A2:K2"/>
    <mergeCell ref="A24:B24"/>
    <mergeCell ref="A25:B25"/>
    <mergeCell ref="A26:B26"/>
  </mergeCells>
  <printOptions horizontalCentered="1"/>
  <pageMargins left="0.35" right="0.35" top="0.79" bottom="0.79" header="0.94" footer="0.51"/>
  <pageSetup paperSize="9" fitToHeight="0" orientation="landscape" blackAndWhite="1" verticalDpi="600"/>
  <headerFooter alignWithMargins="0">
    <oddHeader>&amp;R&amp;"宋体,常规"表4-4
共&amp;N页，第&amp;P页</oddHeader>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FF"/>
    <pageSetUpPr fitToPage="1"/>
  </sheetPr>
  <dimension ref="A1:L28"/>
  <sheetViews>
    <sheetView zoomScale="90" zoomScaleNormal="90" workbookViewId="0">
      <selection activeCell="A1" sqref="A1:R1"/>
    </sheetView>
  </sheetViews>
  <sheetFormatPr defaultColWidth="8.6" defaultRowHeight="13.2"/>
  <cols>
    <col min="1" max="1" width="5.6" style="11" customWidth="1"/>
    <col min="2" max="2" width="29.8" style="11" customWidth="1"/>
    <col min="3" max="4" width="14.5" style="11" hidden="1" customWidth="1" outlineLevel="1"/>
    <col min="5" max="5" width="14.5" style="11" customWidth="1" collapsed="1"/>
    <col min="6" max="8" width="14.5" style="11" customWidth="1"/>
    <col min="9" max="10" width="9.2" style="11" customWidth="1"/>
    <col min="11" max="11" width="7.6" style="11" customWidth="1"/>
    <col min="12" max="12" width="7.2" style="11" customWidth="1"/>
    <col min="13" max="32" width="9" style="11"/>
    <col min="33" max="16384" width="8.6" style="11"/>
  </cols>
  <sheetData>
    <row r="1" s="9" customFormat="1" ht="30" customHeight="1" spans="1:12">
      <c r="A1" s="12" t="s">
        <v>482</v>
      </c>
      <c r="B1" s="12"/>
      <c r="C1" s="12"/>
      <c r="D1" s="12"/>
      <c r="E1" s="12"/>
      <c r="F1" s="12"/>
      <c r="G1" s="12"/>
      <c r="H1" s="12"/>
      <c r="I1" s="12"/>
      <c r="J1" s="12"/>
      <c r="K1" s="12"/>
      <c r="L1" s="12"/>
    </row>
    <row r="2" ht="14.25" customHeight="1" spans="1:12">
      <c r="A2" s="113" t="e">
        <f>CONCATENATE(#REF!,#REF!,#REF!,#REF!,#REF!,#REF!,#REF!)</f>
        <v>#REF!</v>
      </c>
      <c r="B2" s="113"/>
      <c r="C2" s="113"/>
      <c r="D2" s="113"/>
      <c r="E2" s="113"/>
      <c r="F2" s="113"/>
      <c r="G2" s="114"/>
      <c r="H2" s="114"/>
      <c r="I2" s="114"/>
      <c r="J2" s="114"/>
      <c r="K2" s="114"/>
      <c r="L2" s="114"/>
    </row>
    <row r="3" ht="15.75" customHeight="1" spans="1:12">
      <c r="A3" s="16" t="e">
        <f>#REF!&amp;#REF!</f>
        <v>#REF!</v>
      </c>
      <c r="K3" s="118"/>
      <c r="L3" s="17" t="s">
        <v>168</v>
      </c>
    </row>
    <row r="4" s="10" customFormat="1" ht="15.75" customHeight="1" spans="1:12">
      <c r="A4" s="115" t="s">
        <v>216</v>
      </c>
      <c r="B4" s="115" t="s">
        <v>183</v>
      </c>
      <c r="C4" s="351" t="s">
        <v>142</v>
      </c>
      <c r="D4" s="117"/>
      <c r="E4" s="48" t="s">
        <v>142</v>
      </c>
      <c r="F4" s="82"/>
      <c r="G4" s="48" t="s">
        <v>143</v>
      </c>
      <c r="H4" s="82"/>
      <c r="I4" s="48" t="s">
        <v>170</v>
      </c>
      <c r="J4" s="82"/>
      <c r="K4" s="48" t="s">
        <v>251</v>
      </c>
      <c r="L4" s="82"/>
    </row>
    <row r="5" s="10" customFormat="1" ht="15.75" customHeight="1" spans="1:12">
      <c r="A5" s="118"/>
      <c r="B5" s="118"/>
      <c r="C5" s="119" t="s">
        <v>388</v>
      </c>
      <c r="D5" s="119" t="s">
        <v>389</v>
      </c>
      <c r="E5" s="46" t="s">
        <v>388</v>
      </c>
      <c r="F5" s="46" t="s">
        <v>389</v>
      </c>
      <c r="G5" s="46" t="s">
        <v>388</v>
      </c>
      <c r="H5" s="46" t="s">
        <v>389</v>
      </c>
      <c r="I5" s="46" t="s">
        <v>388</v>
      </c>
      <c r="J5" s="46" t="s">
        <v>389</v>
      </c>
      <c r="K5" s="46" t="s">
        <v>388</v>
      </c>
      <c r="L5" s="46" t="s">
        <v>389</v>
      </c>
    </row>
    <row r="6" ht="18" customHeight="1" spans="1:12">
      <c r="A6" s="46" t="s">
        <v>483</v>
      </c>
      <c r="B6" s="352" t="s">
        <v>484</v>
      </c>
      <c r="C6" s="23">
        <f ca="1">'投资性房地产-房屋（成本计量）'!K25</f>
        <v>0</v>
      </c>
      <c r="D6" s="23">
        <f ca="1">'投资性房地产-房屋（成本计量）'!L25</f>
        <v>0</v>
      </c>
      <c r="E6" s="23">
        <f ca="1">'投资性房地产-房屋（成本计量）'!M25</f>
        <v>0</v>
      </c>
      <c r="F6" s="23">
        <f ca="1">'投资性房地产-房屋（成本计量）'!N25</f>
        <v>0</v>
      </c>
      <c r="G6" s="23">
        <f ca="1">'投资性房地产-房屋（成本计量）'!O25</f>
        <v>0</v>
      </c>
      <c r="H6" s="23">
        <f ca="1">'投资性房地产-房屋（成本计量）'!Q25</f>
        <v>0</v>
      </c>
      <c r="I6" s="23">
        <f ca="1" t="shared" ref="I6:J9" si="0">G6-E6</f>
        <v>0</v>
      </c>
      <c r="J6" s="23">
        <f ca="1" t="shared" si="0"/>
        <v>0</v>
      </c>
      <c r="K6" s="23" t="str">
        <f ca="1" t="shared" ref="K6:L9" si="1">IF(E6=0,"",I6/E6*100)</f>
        <v/>
      </c>
      <c r="L6" s="23" t="str">
        <f ca="1" t="shared" si="1"/>
        <v/>
      </c>
    </row>
    <row r="7" ht="18" customHeight="1" spans="1:12">
      <c r="A7" s="46" t="s">
        <v>485</v>
      </c>
      <c r="B7" s="24" t="s">
        <v>486</v>
      </c>
      <c r="C7" s="23">
        <f ca="1">'投资性房地产-房屋（公允计量）'!L27</f>
        <v>0</v>
      </c>
      <c r="D7" s="23">
        <f ca="1">'投资性房地产-房屋（公允计量）'!L27</f>
        <v>0</v>
      </c>
      <c r="E7" s="23">
        <f ca="1">'投资性房地产-房屋（公允计量）'!M27</f>
        <v>0</v>
      </c>
      <c r="F7" s="23">
        <f ca="1">'投资性房地产-房屋（公允计量）'!M27</f>
        <v>0</v>
      </c>
      <c r="G7" s="23">
        <f ca="1">'投资性房地产-房屋（公允计量）'!N27</f>
        <v>0</v>
      </c>
      <c r="H7" s="23">
        <f ca="1">'投资性房地产-房屋（公允计量）'!N27</f>
        <v>0</v>
      </c>
      <c r="I7" s="23">
        <f ca="1" t="shared" si="0"/>
        <v>0</v>
      </c>
      <c r="J7" s="23">
        <f ca="1" t="shared" si="0"/>
        <v>0</v>
      </c>
      <c r="K7" s="23" t="str">
        <f ca="1" t="shared" si="1"/>
        <v/>
      </c>
      <c r="L7" s="23" t="str">
        <f ca="1" t="shared" si="1"/>
        <v/>
      </c>
    </row>
    <row r="8" ht="18" customHeight="1" spans="1:12">
      <c r="A8" s="46" t="s">
        <v>487</v>
      </c>
      <c r="B8" s="24" t="s">
        <v>488</v>
      </c>
      <c r="C8" s="23">
        <f ca="1">'投资性地产-土地（成本计量）'!M25</f>
        <v>0</v>
      </c>
      <c r="D8" s="23">
        <f ca="1">'投资性地产-土地（成本计量）'!N25</f>
        <v>0</v>
      </c>
      <c r="E8" s="23">
        <f ca="1">'投资性地产-土地（成本计量）'!M25</f>
        <v>0</v>
      </c>
      <c r="F8" s="23">
        <f ca="1">'投资性地产-土地（成本计量）'!O25</f>
        <v>0</v>
      </c>
      <c r="G8" s="23">
        <f ca="1">H8</f>
        <v>0</v>
      </c>
      <c r="H8" s="23">
        <f ca="1">'投资性地产-土地（成本计量）'!P25</f>
        <v>0</v>
      </c>
      <c r="I8" s="23">
        <f ca="1" t="shared" si="0"/>
        <v>0</v>
      </c>
      <c r="J8" s="23">
        <f ca="1" t="shared" si="0"/>
        <v>0</v>
      </c>
      <c r="K8" s="23" t="str">
        <f ca="1" t="shared" si="1"/>
        <v/>
      </c>
      <c r="L8" s="23" t="str">
        <f ca="1" t="shared" si="1"/>
        <v/>
      </c>
    </row>
    <row r="9" ht="18" customHeight="1" spans="1:12">
      <c r="A9" s="46" t="s">
        <v>489</v>
      </c>
      <c r="B9" s="24" t="s">
        <v>490</v>
      </c>
      <c r="C9" s="23">
        <f ca="1">'投资性地产-土地（公允计量）'!N27</f>
        <v>0</v>
      </c>
      <c r="D9" s="23">
        <f ca="1">'投资性地产-土地（公允计量）'!N27</f>
        <v>0</v>
      </c>
      <c r="E9" s="23">
        <f ca="1">'投资性地产-土地（公允计量）'!O27</f>
        <v>0</v>
      </c>
      <c r="F9" s="23">
        <f ca="1">'投资性地产-土地（公允计量）'!O27</f>
        <v>0</v>
      </c>
      <c r="G9" s="23">
        <f ca="1">'投资性地产-土地（公允计量）'!P27</f>
        <v>0</v>
      </c>
      <c r="H9" s="23">
        <f ca="1">'投资性地产-土地（公允计量）'!P27</f>
        <v>0</v>
      </c>
      <c r="I9" s="23">
        <f ca="1" t="shared" si="0"/>
        <v>0</v>
      </c>
      <c r="J9" s="23">
        <f ca="1" t="shared" si="0"/>
        <v>0</v>
      </c>
      <c r="K9" s="23" t="str">
        <f ca="1" t="shared" si="1"/>
        <v/>
      </c>
      <c r="L9" s="23" t="str">
        <f ca="1" t="shared" si="1"/>
        <v/>
      </c>
    </row>
    <row r="10" ht="18" customHeight="1" spans="1:12">
      <c r="A10" s="20"/>
      <c r="B10" s="24"/>
      <c r="C10" s="23"/>
      <c r="D10" s="23"/>
      <c r="E10" s="23"/>
      <c r="F10" s="23"/>
      <c r="G10" s="23"/>
      <c r="H10" s="23"/>
      <c r="I10" s="23"/>
      <c r="J10" s="23"/>
      <c r="K10" s="23"/>
      <c r="L10" s="23"/>
    </row>
    <row r="11" ht="18" customHeight="1" spans="1:12">
      <c r="A11" s="20"/>
      <c r="B11" s="24"/>
      <c r="C11" s="23"/>
      <c r="D11" s="23"/>
      <c r="E11" s="23"/>
      <c r="F11" s="23"/>
      <c r="G11" s="23"/>
      <c r="H11" s="23"/>
      <c r="I11" s="23"/>
      <c r="J11" s="23"/>
      <c r="K11" s="23"/>
      <c r="L11" s="23"/>
    </row>
    <row r="12" ht="18" customHeight="1" spans="1:12">
      <c r="A12" s="20"/>
      <c r="B12" s="24"/>
      <c r="C12" s="23"/>
      <c r="D12" s="23"/>
      <c r="E12" s="23"/>
      <c r="F12" s="23"/>
      <c r="G12" s="23"/>
      <c r="H12" s="23"/>
      <c r="I12" s="23"/>
      <c r="J12" s="23"/>
      <c r="K12" s="23"/>
      <c r="L12" s="23"/>
    </row>
    <row r="13" ht="18" customHeight="1" spans="1:12">
      <c r="A13" s="20"/>
      <c r="B13" s="24"/>
      <c r="C13" s="23"/>
      <c r="D13" s="23"/>
      <c r="E13" s="23"/>
      <c r="F13" s="23"/>
      <c r="G13" s="23"/>
      <c r="H13" s="23"/>
      <c r="I13" s="23"/>
      <c r="J13" s="23"/>
      <c r="K13" s="23"/>
      <c r="L13" s="23"/>
    </row>
    <row r="14" ht="18" customHeight="1" spans="1:12">
      <c r="A14" s="20"/>
      <c r="B14" s="24"/>
      <c r="C14" s="23"/>
      <c r="D14" s="23"/>
      <c r="E14" s="23"/>
      <c r="F14" s="23"/>
      <c r="G14" s="23"/>
      <c r="H14" s="23"/>
      <c r="I14" s="23"/>
      <c r="J14" s="23"/>
      <c r="K14" s="23"/>
      <c r="L14" s="23"/>
    </row>
    <row r="15" ht="18" customHeight="1" spans="1:12">
      <c r="A15" s="20"/>
      <c r="B15" s="24"/>
      <c r="C15" s="23"/>
      <c r="D15" s="23"/>
      <c r="E15" s="23"/>
      <c r="F15" s="23"/>
      <c r="G15" s="23"/>
      <c r="H15" s="23"/>
      <c r="I15" s="23"/>
      <c r="J15" s="23"/>
      <c r="K15" s="23"/>
      <c r="L15" s="23"/>
    </row>
    <row r="16" ht="18" customHeight="1" spans="1:12">
      <c r="A16" s="20"/>
      <c r="B16" s="24"/>
      <c r="C16" s="23"/>
      <c r="D16" s="23"/>
      <c r="E16" s="23"/>
      <c r="F16" s="23"/>
      <c r="G16" s="23"/>
      <c r="H16" s="23"/>
      <c r="I16" s="23"/>
      <c r="J16" s="23"/>
      <c r="K16" s="23"/>
      <c r="L16" s="23"/>
    </row>
    <row r="17" ht="18" customHeight="1" spans="1:12">
      <c r="A17" s="20"/>
      <c r="B17" s="24"/>
      <c r="C17" s="23"/>
      <c r="D17" s="23"/>
      <c r="E17" s="23"/>
      <c r="F17" s="23"/>
      <c r="G17" s="23"/>
      <c r="H17" s="23"/>
      <c r="I17" s="23"/>
      <c r="J17" s="23"/>
      <c r="K17" s="23"/>
      <c r="L17" s="23"/>
    </row>
    <row r="18" ht="18" customHeight="1" spans="1:12">
      <c r="A18" s="20"/>
      <c r="B18" s="24"/>
      <c r="C18" s="23"/>
      <c r="D18" s="23"/>
      <c r="E18" s="23"/>
      <c r="F18" s="23"/>
      <c r="G18" s="23"/>
      <c r="H18" s="23"/>
      <c r="I18" s="23"/>
      <c r="J18" s="23"/>
      <c r="K18" s="23"/>
      <c r="L18" s="23"/>
    </row>
    <row r="19" ht="18" customHeight="1" spans="1:12">
      <c r="A19" s="20"/>
      <c r="B19" s="24"/>
      <c r="C19" s="23"/>
      <c r="D19" s="23"/>
      <c r="E19" s="23"/>
      <c r="F19" s="23"/>
      <c r="G19" s="23"/>
      <c r="H19" s="23"/>
      <c r="I19" s="23"/>
      <c r="J19" s="23"/>
      <c r="K19" s="23"/>
      <c r="L19" s="23"/>
    </row>
    <row r="20" ht="18" customHeight="1" spans="1:12">
      <c r="A20" s="25" t="s">
        <v>491</v>
      </c>
      <c r="B20" s="26"/>
      <c r="C20" s="23">
        <f ca="1" t="shared" ref="C20:H20" si="2">SUM(C6:C9)</f>
        <v>0</v>
      </c>
      <c r="D20" s="23">
        <f ca="1" t="shared" si="2"/>
        <v>0</v>
      </c>
      <c r="E20" s="23">
        <f ca="1" t="shared" si="2"/>
        <v>0</v>
      </c>
      <c r="F20" s="23">
        <f ca="1" t="shared" si="2"/>
        <v>0</v>
      </c>
      <c r="G20" s="23">
        <f ca="1" t="shared" si="2"/>
        <v>0</v>
      </c>
      <c r="H20" s="23">
        <f ca="1" t="shared" si="2"/>
        <v>0</v>
      </c>
      <c r="I20" s="23">
        <f ca="1" t="shared" ref="I20:J22" si="3">G20-E20</f>
        <v>0</v>
      </c>
      <c r="J20" s="23">
        <f ca="1" t="shared" si="3"/>
        <v>0</v>
      </c>
      <c r="K20" s="23" t="str">
        <f ca="1" t="shared" ref="K20:L22" si="4">IF(E20=0,"",I20/E20*100)</f>
        <v/>
      </c>
      <c r="L20" s="23" t="str">
        <f ca="1" t="shared" si="4"/>
        <v/>
      </c>
    </row>
    <row r="21" ht="18" customHeight="1" spans="1:12">
      <c r="A21" s="25" t="s">
        <v>492</v>
      </c>
      <c r="B21" s="26"/>
      <c r="C21" s="23"/>
      <c r="D21" s="23">
        <f>SUM('投资性房地产-房屋（成本计量）'!L26,'投资性地产-土地（成本计量）'!N26)</f>
        <v>0</v>
      </c>
      <c r="E21" s="23"/>
      <c r="F21" s="23">
        <f>SUM('投资性房地产-房屋（成本计量）'!N26,'投资性地产-土地（成本计量）'!O26)</f>
        <v>0</v>
      </c>
      <c r="G21" s="23"/>
      <c r="H21" s="23">
        <f>SUM('投资性房地产-房屋（成本计量）'!Q26,'投资性地产-土地（成本计量）'!P26)</f>
        <v>0</v>
      </c>
      <c r="I21" s="23">
        <f t="shared" si="3"/>
        <v>0</v>
      </c>
      <c r="J21" s="23">
        <f t="shared" si="3"/>
        <v>0</v>
      </c>
      <c r="K21" s="23" t="str">
        <f t="shared" si="4"/>
        <v/>
      </c>
      <c r="L21" s="23" t="str">
        <f t="shared" si="4"/>
        <v/>
      </c>
    </row>
    <row r="22" ht="18" customHeight="1" spans="1:12">
      <c r="A22" s="25" t="s">
        <v>491</v>
      </c>
      <c r="B22" s="26"/>
      <c r="C22" s="23">
        <f ca="1" t="shared" ref="C22:H22" si="5">C20-C21</f>
        <v>0</v>
      </c>
      <c r="D22" s="23">
        <f ca="1" t="shared" si="5"/>
        <v>0</v>
      </c>
      <c r="E22" s="23">
        <f ca="1" t="shared" si="5"/>
        <v>0</v>
      </c>
      <c r="F22" s="23">
        <f ca="1" t="shared" si="5"/>
        <v>0</v>
      </c>
      <c r="G22" s="23">
        <f ca="1" t="shared" si="5"/>
        <v>0</v>
      </c>
      <c r="H22" s="23">
        <f ca="1" t="shared" si="5"/>
        <v>0</v>
      </c>
      <c r="I22" s="23">
        <f ca="1" t="shared" si="3"/>
        <v>0</v>
      </c>
      <c r="J22" s="23">
        <f ca="1" t="shared" si="3"/>
        <v>0</v>
      </c>
      <c r="K22" s="23" t="str">
        <f ca="1" t="shared" si="4"/>
        <v/>
      </c>
      <c r="L22" s="23" t="str">
        <f ca="1" t="shared" si="4"/>
        <v/>
      </c>
    </row>
    <row r="23" ht="15.75" customHeight="1" spans="1:7">
      <c r="A23" s="27" t="e">
        <f>#REF!&amp;#REF!</f>
        <v>#REF!</v>
      </c>
      <c r="G23" s="79" t="e">
        <f>"评估人员："&amp;#REF!&amp;"     "&amp;#REF!</f>
        <v>#REF!</v>
      </c>
    </row>
    <row r="24" ht="15.75" customHeight="1" spans="1:1">
      <c r="A24" s="30" t="e">
        <f>CONCATENATE(#REF!,#REF!,#REF!,#REF!,#REF!,#REF!,#REF!)</f>
        <v>#REF!</v>
      </c>
    </row>
    <row r="25" ht="15.75" customHeight="1"/>
    <row r="26" ht="15.75" customHeight="1"/>
    <row r="27" ht="15.75" customHeight="1"/>
    <row r="28" ht="15.75" customHeight="1"/>
  </sheetData>
  <mergeCells count="12">
    <mergeCell ref="A1:L1"/>
    <mergeCell ref="A2:L2"/>
    <mergeCell ref="C4:D4"/>
    <mergeCell ref="E4:F4"/>
    <mergeCell ref="G4:H4"/>
    <mergeCell ref="I4:J4"/>
    <mergeCell ref="K4:L4"/>
    <mergeCell ref="A20:B20"/>
    <mergeCell ref="A21:B21"/>
    <mergeCell ref="A22:B22"/>
    <mergeCell ref="A4:A5"/>
    <mergeCell ref="B4:B5"/>
  </mergeCells>
  <hyperlinks>
    <hyperlink ref="B8" location="'投资性地产-土地（成本计量）'!Print_Area" display="投资性房地产-土地使用权（成本计量）"/>
    <hyperlink ref="B9" location="'投资性地产-土地（公允计量）'!Print_Area" display="投资性房地产-土地使用权（公允计量）"/>
    <hyperlink ref="B6" location="'投资性房地产-房屋（成本计量）'!A1" display="投资性房地产-房屋（成本计量）"/>
    <hyperlink ref="B7" location="'投资性房地产-房屋（公允计量）'!A1" display="投资性房地产-房屋（公允计量）"/>
  </hyperlinks>
  <printOptions horizontalCentered="1"/>
  <pageMargins left="0.35" right="0.35" top="0.79" bottom="0.79" header="0.94" footer="0.51"/>
  <pageSetup paperSize="9" fitToHeight="0" orientation="landscape" blackAndWhite="1" horizontalDpi="600" verticalDpi="600"/>
  <headerFooter alignWithMargins="0">
    <oddHeader>&amp;R&amp;"宋体,常规"表4-5
共&amp;N页，第&amp;P页</oddHeader>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1" sqref="A1:T1"/>
    </sheetView>
  </sheetViews>
  <sheetFormatPr defaultColWidth="8.6" defaultRowHeight="15.75" customHeight="1"/>
  <cols>
    <col min="1" max="1" width="5.5" style="308" customWidth="1"/>
    <col min="2" max="3" width="7.2" style="308" customWidth="1"/>
    <col min="4" max="4" width="9.1" style="308" customWidth="1"/>
    <col min="5" max="5" width="12.1" style="308" customWidth="1"/>
    <col min="6" max="6" width="5.3" style="308" customWidth="1"/>
    <col min="7" max="7" width="6.3" style="308" customWidth="1"/>
    <col min="8" max="8" width="4.5" style="308" customWidth="1"/>
    <col min="9" max="9" width="7.7" style="308" customWidth="1"/>
    <col min="10" max="10" width="7.2" style="308" customWidth="1"/>
    <col min="11" max="12" width="8" style="308" hidden="1" customWidth="1" outlineLevel="1"/>
    <col min="13" max="13" width="8" style="308" customWidth="1" collapsed="1"/>
    <col min="14" max="14" width="8" style="308" customWidth="1"/>
    <col min="15" max="15" width="6.5" style="308" customWidth="1"/>
    <col min="16" max="16" width="7.6" style="308" customWidth="1"/>
    <col min="17" max="17" width="7.8" style="308" customWidth="1"/>
    <col min="18" max="18" width="7.7" style="308"/>
    <col min="19" max="19" width="7.2" style="308" customWidth="1"/>
    <col min="20" max="20" width="6" style="308" customWidth="1"/>
    <col min="21" max="32" width="9" style="308"/>
    <col min="33" max="16384" width="8.6" style="308"/>
  </cols>
  <sheetData>
    <row r="1" s="306" customFormat="1" ht="30" customHeight="1" spans="1:20">
      <c r="A1" s="309" t="s">
        <v>493</v>
      </c>
      <c r="B1" s="309"/>
      <c r="C1" s="309"/>
      <c r="D1" s="309"/>
      <c r="E1" s="309"/>
      <c r="F1" s="309"/>
      <c r="G1" s="309"/>
      <c r="H1" s="309"/>
      <c r="I1" s="309"/>
      <c r="J1" s="309"/>
      <c r="K1" s="309"/>
      <c r="L1" s="309"/>
      <c r="M1" s="309"/>
      <c r="N1" s="309"/>
      <c r="O1" s="309"/>
      <c r="P1" s="309"/>
      <c r="Q1" s="309"/>
      <c r="R1" s="309"/>
      <c r="S1" s="309"/>
      <c r="T1" s="309"/>
    </row>
    <row r="2" s="306" customFormat="1" customHeight="1" spans="1:20">
      <c r="A2" s="310" t="s">
        <v>494</v>
      </c>
      <c r="B2" s="310"/>
      <c r="C2" s="310"/>
      <c r="D2" s="310"/>
      <c r="E2" s="310"/>
      <c r="F2" s="310"/>
      <c r="G2" s="310"/>
      <c r="H2" s="310"/>
      <c r="I2" s="310"/>
      <c r="J2" s="310"/>
      <c r="K2" s="310"/>
      <c r="L2" s="310"/>
      <c r="M2" s="310"/>
      <c r="N2" s="310"/>
      <c r="O2" s="310"/>
      <c r="P2" s="310"/>
      <c r="Q2" s="310"/>
      <c r="R2" s="310"/>
      <c r="S2" s="310"/>
      <c r="T2" s="310"/>
    </row>
    <row r="3" ht="14.25" customHeight="1" spans="1:20">
      <c r="A3" s="311" t="e">
        <f>#REF!&amp;#REF!</f>
        <v>#REF!</v>
      </c>
      <c r="B3" s="312"/>
      <c r="C3" s="312"/>
      <c r="D3" s="312"/>
      <c r="E3" s="312"/>
      <c r="F3" s="312"/>
      <c r="G3" s="312"/>
      <c r="H3" s="312"/>
      <c r="I3" s="312"/>
      <c r="J3" s="312"/>
      <c r="K3" s="312"/>
      <c r="L3" s="312"/>
      <c r="M3" s="312"/>
      <c r="N3" s="312"/>
      <c r="O3" s="312"/>
      <c r="P3" s="312"/>
      <c r="Q3" s="312"/>
      <c r="R3" s="312"/>
      <c r="S3" s="312"/>
      <c r="T3" s="312"/>
    </row>
    <row r="4" customHeight="1" spans="1:20">
      <c r="A4" s="344" t="s">
        <v>495</v>
      </c>
      <c r="B4" s="344"/>
      <c r="C4" s="344"/>
      <c r="D4" s="344"/>
      <c r="E4" s="344"/>
      <c r="F4" s="344"/>
      <c r="G4" s="344"/>
      <c r="R4" s="350" t="s">
        <v>168</v>
      </c>
      <c r="S4" s="350"/>
      <c r="T4" s="350"/>
    </row>
    <row r="5" s="330" customFormat="1" customHeight="1" spans="1:20">
      <c r="A5" s="331" t="s">
        <v>169</v>
      </c>
      <c r="B5" s="60" t="s">
        <v>496</v>
      </c>
      <c r="C5" s="60" t="s">
        <v>497</v>
      </c>
      <c r="D5" s="332" t="s">
        <v>498</v>
      </c>
      <c r="E5" s="332" t="s">
        <v>499</v>
      </c>
      <c r="F5" s="331" t="s">
        <v>500</v>
      </c>
      <c r="G5" s="89" t="s">
        <v>501</v>
      </c>
      <c r="H5" s="296" t="s">
        <v>338</v>
      </c>
      <c r="I5" s="296" t="s">
        <v>502</v>
      </c>
      <c r="J5" s="60" t="s">
        <v>503</v>
      </c>
      <c r="K5" s="346" t="s">
        <v>141</v>
      </c>
      <c r="L5" s="347"/>
      <c r="M5" s="331" t="s">
        <v>142</v>
      </c>
      <c r="N5" s="61"/>
      <c r="O5" s="331" t="s">
        <v>143</v>
      </c>
      <c r="P5" s="61"/>
      <c r="Q5" s="61"/>
      <c r="R5" s="60" t="s">
        <v>171</v>
      </c>
      <c r="S5" s="332" t="s">
        <v>504</v>
      </c>
      <c r="T5" s="60" t="s">
        <v>240</v>
      </c>
    </row>
    <row r="6" s="330" customFormat="1" ht="22.5" customHeight="1" spans="1:20">
      <c r="A6" s="61"/>
      <c r="B6" s="345"/>
      <c r="C6" s="345"/>
      <c r="D6" s="333"/>
      <c r="E6" s="334"/>
      <c r="F6" s="61"/>
      <c r="G6" s="90"/>
      <c r="H6" s="297"/>
      <c r="I6" s="297"/>
      <c r="J6" s="61"/>
      <c r="K6" s="348" t="s">
        <v>388</v>
      </c>
      <c r="L6" s="346" t="s">
        <v>389</v>
      </c>
      <c r="M6" s="320" t="s">
        <v>388</v>
      </c>
      <c r="N6" s="331" t="s">
        <v>389</v>
      </c>
      <c r="O6" s="331" t="s">
        <v>388</v>
      </c>
      <c r="P6" s="331" t="s">
        <v>428</v>
      </c>
      <c r="Q6" s="331" t="s">
        <v>389</v>
      </c>
      <c r="R6" s="61"/>
      <c r="S6" s="333"/>
      <c r="T6" s="61"/>
    </row>
    <row r="7" customHeight="1" spans="1:20">
      <c r="A7" s="61"/>
      <c r="B7" s="316"/>
      <c r="C7" s="316"/>
      <c r="D7" s="316"/>
      <c r="E7" s="316"/>
      <c r="F7" s="61"/>
      <c r="G7" s="22"/>
      <c r="H7" s="317"/>
      <c r="I7" s="329"/>
      <c r="J7" s="62" t="s">
        <v>505</v>
      </c>
      <c r="K7" s="62"/>
      <c r="L7" s="62"/>
      <c r="M7" s="62"/>
      <c r="N7" s="62"/>
      <c r="O7" s="62"/>
      <c r="P7" s="349"/>
      <c r="Q7" s="108">
        <f>ROUND(O7*P7/100,0)</f>
        <v>0</v>
      </c>
      <c r="R7" s="23" t="str">
        <f>IF(N7=0,"",(Q7-N7)/N7*100)</f>
        <v/>
      </c>
      <c r="S7" s="62"/>
      <c r="T7" s="316"/>
    </row>
    <row r="8" customHeight="1" spans="1:20">
      <c r="A8" s="61"/>
      <c r="B8" s="316"/>
      <c r="C8" s="316"/>
      <c r="D8" s="316"/>
      <c r="E8" s="316"/>
      <c r="F8" s="61"/>
      <c r="G8" s="22"/>
      <c r="H8" s="317"/>
      <c r="I8" s="329"/>
      <c r="J8" s="62" t="s">
        <v>505</v>
      </c>
      <c r="K8" s="62"/>
      <c r="L8" s="62"/>
      <c r="M8" s="62"/>
      <c r="N8" s="62"/>
      <c r="O8" s="62"/>
      <c r="P8" s="349"/>
      <c r="Q8" s="62"/>
      <c r="R8" s="23" t="str">
        <f t="shared" ref="R8:R27" si="0">IF(N8=0,"",(Q8-N8)/N8*100)</f>
        <v/>
      </c>
      <c r="S8" s="62"/>
      <c r="T8" s="316"/>
    </row>
    <row r="9" customHeight="1" spans="1:20">
      <c r="A9" s="61"/>
      <c r="B9" s="316"/>
      <c r="C9" s="316"/>
      <c r="D9" s="316"/>
      <c r="E9" s="316"/>
      <c r="F9" s="61"/>
      <c r="G9" s="22"/>
      <c r="H9" s="317"/>
      <c r="I9" s="329"/>
      <c r="J9" s="62"/>
      <c r="K9" s="62"/>
      <c r="L9" s="62"/>
      <c r="M9" s="62"/>
      <c r="N9" s="62"/>
      <c r="O9" s="62"/>
      <c r="P9" s="349"/>
      <c r="Q9" s="62"/>
      <c r="R9" s="23" t="str">
        <f t="shared" si="0"/>
        <v/>
      </c>
      <c r="S9" s="62"/>
      <c r="T9" s="316"/>
    </row>
    <row r="10" customHeight="1" spans="1:20">
      <c r="A10" s="61"/>
      <c r="B10" s="316"/>
      <c r="C10" s="316"/>
      <c r="D10" s="316"/>
      <c r="E10" s="316"/>
      <c r="F10" s="61"/>
      <c r="G10" s="22"/>
      <c r="H10" s="317"/>
      <c r="I10" s="329"/>
      <c r="J10" s="62"/>
      <c r="K10" s="62"/>
      <c r="L10" s="62"/>
      <c r="M10" s="62"/>
      <c r="N10" s="62"/>
      <c r="O10" s="62"/>
      <c r="P10" s="349"/>
      <c r="Q10" s="62"/>
      <c r="R10" s="23" t="str">
        <f t="shared" si="0"/>
        <v/>
      </c>
      <c r="S10" s="62"/>
      <c r="T10" s="316"/>
    </row>
    <row r="11" customHeight="1" spans="1:20">
      <c r="A11" s="61"/>
      <c r="B11" s="316"/>
      <c r="C11" s="316"/>
      <c r="D11" s="316"/>
      <c r="E11" s="316"/>
      <c r="F11" s="61"/>
      <c r="G11" s="22"/>
      <c r="H11" s="317"/>
      <c r="I11" s="329"/>
      <c r="J11" s="62"/>
      <c r="K11" s="62"/>
      <c r="L11" s="62"/>
      <c r="M11" s="62"/>
      <c r="N11" s="62"/>
      <c r="O11" s="62"/>
      <c r="P11" s="349"/>
      <c r="Q11" s="62"/>
      <c r="R11" s="23" t="str">
        <f t="shared" si="0"/>
        <v/>
      </c>
      <c r="S11" s="62"/>
      <c r="T11" s="316"/>
    </row>
    <row r="12" customHeight="1" spans="1:20">
      <c r="A12" s="61"/>
      <c r="B12" s="316"/>
      <c r="C12" s="316"/>
      <c r="D12" s="316"/>
      <c r="E12" s="316"/>
      <c r="F12" s="61"/>
      <c r="G12" s="22"/>
      <c r="H12" s="317"/>
      <c r="I12" s="329"/>
      <c r="J12" s="62"/>
      <c r="K12" s="62"/>
      <c r="L12" s="62"/>
      <c r="M12" s="62"/>
      <c r="N12" s="62"/>
      <c r="O12" s="62"/>
      <c r="P12" s="349"/>
      <c r="Q12" s="62"/>
      <c r="R12" s="23" t="str">
        <f t="shared" si="0"/>
        <v/>
      </c>
      <c r="S12" s="62"/>
      <c r="T12" s="316"/>
    </row>
    <row r="13" customHeight="1" spans="1:20">
      <c r="A13" s="61"/>
      <c r="B13" s="316"/>
      <c r="C13" s="316"/>
      <c r="D13" s="316"/>
      <c r="E13" s="316"/>
      <c r="F13" s="61"/>
      <c r="G13" s="22"/>
      <c r="H13" s="317"/>
      <c r="I13" s="329"/>
      <c r="J13" s="62"/>
      <c r="K13" s="62"/>
      <c r="L13" s="62"/>
      <c r="M13" s="62"/>
      <c r="N13" s="62"/>
      <c r="O13" s="62"/>
      <c r="P13" s="349"/>
      <c r="Q13" s="62"/>
      <c r="R13" s="23" t="str">
        <f t="shared" si="0"/>
        <v/>
      </c>
      <c r="S13" s="62"/>
      <c r="T13" s="316"/>
    </row>
    <row r="14" customHeight="1" spans="1:20">
      <c r="A14" s="61"/>
      <c r="B14" s="316"/>
      <c r="C14" s="316"/>
      <c r="D14" s="316"/>
      <c r="E14" s="316"/>
      <c r="F14" s="61"/>
      <c r="G14" s="22"/>
      <c r="H14" s="317"/>
      <c r="I14" s="329"/>
      <c r="J14" s="62" t="s">
        <v>505</v>
      </c>
      <c r="K14" s="62"/>
      <c r="L14" s="62"/>
      <c r="M14" s="62"/>
      <c r="N14" s="62"/>
      <c r="O14" s="62"/>
      <c r="P14" s="349"/>
      <c r="Q14" s="62"/>
      <c r="R14" s="23" t="str">
        <f t="shared" si="0"/>
        <v/>
      </c>
      <c r="S14" s="62"/>
      <c r="T14" s="316"/>
    </row>
    <row r="15" customHeight="1" spans="1:20">
      <c r="A15" s="61"/>
      <c r="B15" s="316"/>
      <c r="C15" s="316"/>
      <c r="D15" s="316"/>
      <c r="E15" s="316"/>
      <c r="F15" s="61"/>
      <c r="G15" s="22"/>
      <c r="H15" s="317"/>
      <c r="I15" s="329"/>
      <c r="J15" s="62" t="s">
        <v>505</v>
      </c>
      <c r="K15" s="62"/>
      <c r="L15" s="62"/>
      <c r="M15" s="62"/>
      <c r="N15" s="62"/>
      <c r="O15" s="62"/>
      <c r="P15" s="349"/>
      <c r="Q15" s="62"/>
      <c r="R15" s="23" t="str">
        <f t="shared" si="0"/>
        <v/>
      </c>
      <c r="S15" s="62"/>
      <c r="T15" s="316"/>
    </row>
    <row r="16" customHeight="1" spans="1:20">
      <c r="A16" s="61"/>
      <c r="B16" s="316"/>
      <c r="C16" s="316"/>
      <c r="D16" s="316"/>
      <c r="E16" s="316"/>
      <c r="F16" s="61"/>
      <c r="G16" s="22"/>
      <c r="H16" s="317"/>
      <c r="I16" s="329"/>
      <c r="J16" s="62" t="s">
        <v>505</v>
      </c>
      <c r="K16" s="62"/>
      <c r="L16" s="62"/>
      <c r="M16" s="62"/>
      <c r="N16" s="62"/>
      <c r="O16" s="62"/>
      <c r="P16" s="349"/>
      <c r="Q16" s="62"/>
      <c r="R16" s="23" t="str">
        <f t="shared" si="0"/>
        <v/>
      </c>
      <c r="S16" s="62"/>
      <c r="T16" s="316"/>
    </row>
    <row r="17" customHeight="1" spans="1:20">
      <c r="A17" s="61"/>
      <c r="B17" s="316"/>
      <c r="C17" s="316"/>
      <c r="D17" s="316"/>
      <c r="E17" s="316"/>
      <c r="F17" s="61"/>
      <c r="G17" s="22"/>
      <c r="H17" s="317"/>
      <c r="I17" s="329"/>
      <c r="J17" s="62" t="s">
        <v>505</v>
      </c>
      <c r="K17" s="62"/>
      <c r="L17" s="62"/>
      <c r="M17" s="62"/>
      <c r="N17" s="62"/>
      <c r="O17" s="62"/>
      <c r="P17" s="349"/>
      <c r="Q17" s="62"/>
      <c r="R17" s="23" t="str">
        <f t="shared" si="0"/>
        <v/>
      </c>
      <c r="S17" s="62"/>
      <c r="T17" s="316"/>
    </row>
    <row r="18" customHeight="1" spans="1:20">
      <c r="A18" s="61"/>
      <c r="B18" s="316"/>
      <c r="C18" s="316"/>
      <c r="D18" s="316"/>
      <c r="E18" s="316"/>
      <c r="F18" s="61"/>
      <c r="G18" s="22"/>
      <c r="H18" s="317"/>
      <c r="I18" s="329"/>
      <c r="J18" s="62" t="s">
        <v>505</v>
      </c>
      <c r="K18" s="62"/>
      <c r="L18" s="62"/>
      <c r="M18" s="62"/>
      <c r="N18" s="62"/>
      <c r="O18" s="62"/>
      <c r="P18" s="349"/>
      <c r="Q18" s="62"/>
      <c r="R18" s="23" t="str">
        <f t="shared" si="0"/>
        <v/>
      </c>
      <c r="S18" s="62"/>
      <c r="T18" s="316"/>
    </row>
    <row r="19" customHeight="1" spans="1:20">
      <c r="A19" s="61"/>
      <c r="B19" s="316"/>
      <c r="C19" s="316"/>
      <c r="D19" s="316"/>
      <c r="E19" s="316"/>
      <c r="F19" s="61"/>
      <c r="G19" s="22"/>
      <c r="H19" s="317"/>
      <c r="I19" s="329"/>
      <c r="J19" s="62" t="s">
        <v>505</v>
      </c>
      <c r="K19" s="62"/>
      <c r="L19" s="62"/>
      <c r="M19" s="62"/>
      <c r="N19" s="62"/>
      <c r="O19" s="62"/>
      <c r="P19" s="349"/>
      <c r="Q19" s="62"/>
      <c r="R19" s="23" t="str">
        <f t="shared" si="0"/>
        <v/>
      </c>
      <c r="S19" s="62"/>
      <c r="T19" s="316"/>
    </row>
    <row r="20" customHeight="1" spans="1:20">
      <c r="A20" s="61"/>
      <c r="B20" s="316"/>
      <c r="C20" s="316"/>
      <c r="D20" s="316"/>
      <c r="E20" s="316"/>
      <c r="F20" s="61"/>
      <c r="G20" s="22"/>
      <c r="H20" s="317"/>
      <c r="I20" s="329"/>
      <c r="J20" s="62" t="s">
        <v>505</v>
      </c>
      <c r="K20" s="62"/>
      <c r="L20" s="62"/>
      <c r="M20" s="62"/>
      <c r="N20" s="62"/>
      <c r="O20" s="62"/>
      <c r="P20" s="349"/>
      <c r="Q20" s="62"/>
      <c r="R20" s="23" t="str">
        <f t="shared" si="0"/>
        <v/>
      </c>
      <c r="S20" s="62"/>
      <c r="T20" s="316"/>
    </row>
    <row r="21" customHeight="1" spans="1:20">
      <c r="A21" s="61"/>
      <c r="B21" s="316"/>
      <c r="C21" s="316"/>
      <c r="D21" s="316"/>
      <c r="E21" s="316"/>
      <c r="F21" s="61"/>
      <c r="G21" s="22"/>
      <c r="H21" s="317"/>
      <c r="I21" s="329"/>
      <c r="J21" s="62" t="s">
        <v>505</v>
      </c>
      <c r="K21" s="62"/>
      <c r="L21" s="62"/>
      <c r="M21" s="62"/>
      <c r="N21" s="62"/>
      <c r="O21" s="62"/>
      <c r="P21" s="349"/>
      <c r="Q21" s="62"/>
      <c r="R21" s="23" t="str">
        <f t="shared" si="0"/>
        <v/>
      </c>
      <c r="S21" s="62"/>
      <c r="T21" s="316"/>
    </row>
    <row r="22" customHeight="1" spans="1:20">
      <c r="A22" s="61"/>
      <c r="B22" s="316"/>
      <c r="C22" s="316"/>
      <c r="D22" s="316"/>
      <c r="E22" s="316"/>
      <c r="F22" s="61"/>
      <c r="G22" s="22"/>
      <c r="H22" s="317"/>
      <c r="I22" s="329"/>
      <c r="J22" s="62" t="s">
        <v>505</v>
      </c>
      <c r="K22" s="62"/>
      <c r="L22" s="62"/>
      <c r="M22" s="62"/>
      <c r="N22" s="62"/>
      <c r="O22" s="62"/>
      <c r="P22" s="349"/>
      <c r="Q22" s="62"/>
      <c r="R22" s="23" t="str">
        <f t="shared" si="0"/>
        <v/>
      </c>
      <c r="S22" s="62"/>
      <c r="T22" s="316"/>
    </row>
    <row r="23" customHeight="1" spans="1:20">
      <c r="A23" s="61"/>
      <c r="B23" s="316"/>
      <c r="C23" s="316"/>
      <c r="D23" s="316"/>
      <c r="E23" s="316"/>
      <c r="F23" s="61"/>
      <c r="G23" s="22"/>
      <c r="H23" s="317"/>
      <c r="I23" s="329"/>
      <c r="J23" s="62"/>
      <c r="K23" s="62"/>
      <c r="L23" s="62"/>
      <c r="M23" s="62"/>
      <c r="N23" s="62"/>
      <c r="O23" s="62"/>
      <c r="P23" s="349"/>
      <c r="Q23" s="62"/>
      <c r="R23" s="23" t="str">
        <f t="shared" si="0"/>
        <v/>
      </c>
      <c r="S23" s="62"/>
      <c r="T23" s="316"/>
    </row>
    <row r="24" customHeight="1" spans="1:20">
      <c r="A24" s="61"/>
      <c r="B24" s="316"/>
      <c r="C24" s="316"/>
      <c r="D24" s="316"/>
      <c r="E24" s="316"/>
      <c r="F24" s="61"/>
      <c r="G24" s="22"/>
      <c r="H24" s="317"/>
      <c r="I24" s="329"/>
      <c r="J24" s="62"/>
      <c r="K24" s="62"/>
      <c r="L24" s="62"/>
      <c r="M24" s="62"/>
      <c r="N24" s="62"/>
      <c r="O24" s="62"/>
      <c r="P24" s="349"/>
      <c r="Q24" s="62"/>
      <c r="R24" s="23" t="str">
        <f t="shared" si="0"/>
        <v/>
      </c>
      <c r="S24" s="62"/>
      <c r="T24" s="316"/>
    </row>
    <row r="25" customHeight="1" spans="1:20">
      <c r="A25" s="318" t="s">
        <v>282</v>
      </c>
      <c r="B25" s="327"/>
      <c r="C25" s="327"/>
      <c r="D25" s="328"/>
      <c r="E25" s="328"/>
      <c r="F25" s="61"/>
      <c r="G25" s="317"/>
      <c r="H25" s="317"/>
      <c r="I25" s="329"/>
      <c r="J25" s="62" t="s">
        <v>505</v>
      </c>
      <c r="K25" s="324">
        <f ca="1">SUM(K7:上一行)</f>
        <v>0</v>
      </c>
      <c r="L25" s="324">
        <f ca="1">SUM(L7:上一行)</f>
        <v>0</v>
      </c>
      <c r="M25" s="324">
        <f ca="1">SUM(M7:上一行)</f>
        <v>0</v>
      </c>
      <c r="N25" s="324">
        <f ca="1">SUM(N7:上一行)</f>
        <v>0</v>
      </c>
      <c r="O25" s="324">
        <f ca="1">SUM(O7:上一行)</f>
        <v>0</v>
      </c>
      <c r="P25" s="324"/>
      <c r="Q25" s="324">
        <f ca="1">SUM(Q7:上一行)</f>
        <v>0</v>
      </c>
      <c r="R25" s="23" t="str">
        <f ca="1" t="shared" si="0"/>
        <v/>
      </c>
      <c r="S25" s="62"/>
      <c r="T25" s="316"/>
    </row>
    <row r="26" customHeight="1" spans="1:20">
      <c r="A26" s="318" t="s">
        <v>492</v>
      </c>
      <c r="B26" s="319"/>
      <c r="C26" s="319"/>
      <c r="D26" s="320"/>
      <c r="E26" s="320"/>
      <c r="F26" s="61"/>
      <c r="G26" s="317"/>
      <c r="H26" s="317"/>
      <c r="I26" s="329"/>
      <c r="J26" s="62"/>
      <c r="K26" s="62"/>
      <c r="L26" s="62"/>
      <c r="M26" s="62"/>
      <c r="N26" s="62"/>
      <c r="O26" s="62"/>
      <c r="P26" s="349"/>
      <c r="Q26" s="62"/>
      <c r="R26" s="23" t="str">
        <f t="shared" si="0"/>
        <v/>
      </c>
      <c r="S26" s="62"/>
      <c r="T26" s="316"/>
    </row>
    <row r="27" customHeight="1" spans="1:20">
      <c r="A27" s="318" t="s">
        <v>506</v>
      </c>
      <c r="B27" s="319"/>
      <c r="C27" s="319"/>
      <c r="D27" s="320"/>
      <c r="E27" s="320"/>
      <c r="F27" s="61"/>
      <c r="G27" s="317"/>
      <c r="H27" s="317"/>
      <c r="I27" s="326"/>
      <c r="J27" s="62"/>
      <c r="K27" s="324">
        <f ca="1">K25-K26</f>
        <v>0</v>
      </c>
      <c r="L27" s="324">
        <f ca="1">L25-L26</f>
        <v>0</v>
      </c>
      <c r="M27" s="324">
        <f ca="1">M25-M26</f>
        <v>0</v>
      </c>
      <c r="N27" s="324">
        <f ca="1">N25-N26</f>
        <v>0</v>
      </c>
      <c r="O27" s="324">
        <f ca="1">O25-O26</f>
        <v>0</v>
      </c>
      <c r="P27" s="324"/>
      <c r="Q27" s="324">
        <f ca="1">Q25-Q26</f>
        <v>0</v>
      </c>
      <c r="R27" s="23" t="str">
        <f ca="1" t="shared" si="0"/>
        <v/>
      </c>
      <c r="S27" s="62"/>
      <c r="T27" s="316"/>
    </row>
    <row r="28" customHeight="1" spans="1:13">
      <c r="A28" s="27" t="e">
        <f>#REF!&amp;#REF!</f>
        <v>#REF!</v>
      </c>
      <c r="B28" s="79"/>
      <c r="C28" s="79"/>
      <c r="D28" s="79"/>
      <c r="E28" s="79"/>
      <c r="K28" s="79"/>
      <c r="M28" s="79" t="e">
        <f>"评估人员："&amp;#REF!</f>
        <v>#REF!</v>
      </c>
    </row>
    <row r="29" customHeight="1" spans="1:1">
      <c r="A29" s="30" t="e">
        <f>CONCATENATE(#REF!,#REF!,#REF!,#REF!,#REF!,#REF!,#REF!)</f>
        <v>#REF!</v>
      </c>
    </row>
  </sheetData>
  <mergeCells count="24">
    <mergeCell ref="A1:T1"/>
    <mergeCell ref="A2:T2"/>
    <mergeCell ref="A3:T3"/>
    <mergeCell ref="A4:G4"/>
    <mergeCell ref="R4:T4"/>
    <mergeCell ref="K5:L5"/>
    <mergeCell ref="M5:N5"/>
    <mergeCell ref="O5:Q5"/>
    <mergeCell ref="A25:D25"/>
    <mergeCell ref="A26:D26"/>
    <mergeCell ref="A27:D27"/>
    <mergeCell ref="A5:A6"/>
    <mergeCell ref="B5:B6"/>
    <mergeCell ref="C5:C6"/>
    <mergeCell ref="D5:D6"/>
    <mergeCell ref="E5:E6"/>
    <mergeCell ref="F5:F6"/>
    <mergeCell ref="G5:G6"/>
    <mergeCell ref="H5:H6"/>
    <mergeCell ref="I5:I6"/>
    <mergeCell ref="J5:J6"/>
    <mergeCell ref="R5:R6"/>
    <mergeCell ref="S5:S6"/>
    <mergeCell ref="T5:T6"/>
  </mergeCells>
  <printOptions horizontalCentered="1"/>
  <pageMargins left="0.35" right="0.35" top="0.79" bottom="0.79" header="0.94" footer="0.51"/>
  <pageSetup paperSize="9" fitToHeight="0" orientation="landscape" blackAndWhite="1" horizontalDpi="600" verticalDpi="600"/>
  <headerFooter alignWithMargins="0">
    <oddHeader>&amp;R&amp;"宋体,常规"表4-5-1
共&amp;N页，第&amp;P页</oddHead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1" sqref="A1:R1"/>
    </sheetView>
  </sheetViews>
  <sheetFormatPr defaultColWidth="8.6" defaultRowHeight="13.2"/>
  <cols>
    <col min="1" max="1" width="5" style="308" customWidth="1"/>
    <col min="2" max="3" width="8.1" style="308" customWidth="1"/>
    <col min="4" max="4" width="9.5" style="308" customWidth="1"/>
    <col min="5" max="5" width="12.1" style="308" customWidth="1"/>
    <col min="6" max="7" width="5.3" style="308" customWidth="1"/>
    <col min="8" max="8" width="4.5" style="308" customWidth="1"/>
    <col min="9" max="9" width="6.8" style="308" customWidth="1"/>
    <col min="10" max="10" width="7.1" style="308" customWidth="1"/>
    <col min="11" max="11" width="12" style="308" customWidth="1"/>
    <col min="12" max="12" width="12" style="308" hidden="1" customWidth="1" outlineLevel="1"/>
    <col min="13" max="13" width="12" style="308" customWidth="1" collapsed="1"/>
    <col min="14" max="14" width="12" style="308" customWidth="1"/>
    <col min="15" max="15" width="7.2" style="308" customWidth="1"/>
    <col min="16" max="16" width="7.5" style="308" customWidth="1"/>
    <col min="17" max="32" width="9" style="308"/>
    <col min="33" max="16384" width="8.6" style="308"/>
  </cols>
  <sheetData>
    <row r="1" s="306" customFormat="1" ht="30" customHeight="1" spans="1:16">
      <c r="A1" s="309" t="s">
        <v>493</v>
      </c>
      <c r="B1" s="309"/>
      <c r="C1" s="309"/>
      <c r="D1" s="309"/>
      <c r="E1" s="309"/>
      <c r="F1" s="309"/>
      <c r="G1" s="309"/>
      <c r="H1" s="309"/>
      <c r="I1" s="309"/>
      <c r="J1" s="309"/>
      <c r="K1" s="309"/>
      <c r="L1" s="309"/>
      <c r="M1" s="309"/>
      <c r="N1" s="309"/>
      <c r="O1" s="309"/>
      <c r="P1" s="309"/>
    </row>
    <row r="2" s="306" customFormat="1" ht="15.75" customHeight="1" spans="1:16">
      <c r="A2" s="310" t="s">
        <v>507</v>
      </c>
      <c r="B2" s="310"/>
      <c r="C2" s="310"/>
      <c r="D2" s="310"/>
      <c r="E2" s="310"/>
      <c r="F2" s="310"/>
      <c r="G2" s="310"/>
      <c r="H2" s="310"/>
      <c r="I2" s="310"/>
      <c r="J2" s="310"/>
      <c r="K2" s="310"/>
      <c r="L2" s="310"/>
      <c r="M2" s="310"/>
      <c r="N2" s="310"/>
      <c r="O2" s="310"/>
      <c r="P2" s="310"/>
    </row>
    <row r="3" ht="14.25" customHeight="1" spans="1:16">
      <c r="A3" s="311" t="e">
        <f>#REF!&amp;#REF!</f>
        <v>#REF!</v>
      </c>
      <c r="B3" s="312"/>
      <c r="C3" s="312"/>
      <c r="D3" s="312"/>
      <c r="E3" s="312"/>
      <c r="F3" s="312"/>
      <c r="G3" s="312"/>
      <c r="H3" s="312"/>
      <c r="I3" s="312"/>
      <c r="J3" s="312"/>
      <c r="K3" s="312"/>
      <c r="L3" s="312"/>
      <c r="M3" s="312"/>
      <c r="N3" s="312"/>
      <c r="O3" s="312"/>
      <c r="P3" s="312"/>
    </row>
    <row r="4" ht="15.75" customHeight="1" spans="1:16">
      <c r="A4" s="313" t="s">
        <v>495</v>
      </c>
      <c r="B4" s="313"/>
      <c r="C4" s="313"/>
      <c r="D4" s="313"/>
      <c r="E4" s="313"/>
      <c r="F4" s="313"/>
      <c r="G4" s="313"/>
      <c r="H4" s="313"/>
      <c r="P4" s="325" t="s">
        <v>168</v>
      </c>
    </row>
    <row r="5" s="330" customFormat="1" ht="15.75" customHeight="1" spans="1:16">
      <c r="A5" s="331" t="s">
        <v>169</v>
      </c>
      <c r="B5" s="331" t="s">
        <v>496</v>
      </c>
      <c r="C5" s="331" t="s">
        <v>508</v>
      </c>
      <c r="D5" s="332" t="s">
        <v>498</v>
      </c>
      <c r="E5" s="332" t="s">
        <v>499</v>
      </c>
      <c r="F5" s="331" t="s">
        <v>500</v>
      </c>
      <c r="G5" s="60" t="s">
        <v>501</v>
      </c>
      <c r="H5" s="296" t="s">
        <v>338</v>
      </c>
      <c r="I5" s="296" t="s">
        <v>509</v>
      </c>
      <c r="J5" s="60" t="s">
        <v>503</v>
      </c>
      <c r="K5" s="335" t="s">
        <v>510</v>
      </c>
      <c r="L5" s="336" t="s">
        <v>141</v>
      </c>
      <c r="M5" s="332" t="s">
        <v>142</v>
      </c>
      <c r="N5" s="337" t="s">
        <v>143</v>
      </c>
      <c r="O5" s="60" t="s">
        <v>171</v>
      </c>
      <c r="P5" s="60" t="s">
        <v>240</v>
      </c>
    </row>
    <row r="6" s="330" customFormat="1" ht="24.75" customHeight="1" spans="1:16">
      <c r="A6" s="61"/>
      <c r="B6" s="61"/>
      <c r="C6" s="61"/>
      <c r="D6" s="333"/>
      <c r="E6" s="334"/>
      <c r="F6" s="61"/>
      <c r="G6" s="61"/>
      <c r="H6" s="297"/>
      <c r="I6" s="297"/>
      <c r="J6" s="61"/>
      <c r="K6" s="338"/>
      <c r="L6" s="339"/>
      <c r="M6" s="334"/>
      <c r="N6" s="340"/>
      <c r="O6" s="61"/>
      <c r="P6" s="61"/>
    </row>
    <row r="7" ht="15.75" customHeight="1" spans="1:16">
      <c r="A7" s="61"/>
      <c r="B7" s="316"/>
      <c r="C7" s="316"/>
      <c r="D7" s="316"/>
      <c r="E7" s="316"/>
      <c r="F7" s="61"/>
      <c r="G7" s="22"/>
      <c r="H7" s="317"/>
      <c r="I7" s="329"/>
      <c r="J7" s="62" t="s">
        <v>505</v>
      </c>
      <c r="K7" s="341"/>
      <c r="L7" s="62"/>
      <c r="M7" s="62"/>
      <c r="N7" s="62"/>
      <c r="O7" s="23" t="str">
        <f>IF(M7=0,"",(N7-M7)/M7*100)</f>
        <v/>
      </c>
      <c r="P7" s="316"/>
    </row>
    <row r="8" ht="15.75" customHeight="1" spans="1:16">
      <c r="A8" s="61"/>
      <c r="B8" s="316"/>
      <c r="C8" s="316"/>
      <c r="D8" s="316"/>
      <c r="E8" s="316"/>
      <c r="F8" s="61"/>
      <c r="G8" s="22"/>
      <c r="H8" s="317"/>
      <c r="I8" s="329"/>
      <c r="J8" s="62" t="s">
        <v>505</v>
      </c>
      <c r="K8" s="341"/>
      <c r="L8" s="62"/>
      <c r="M8" s="62"/>
      <c r="N8" s="62"/>
      <c r="O8" s="23" t="str">
        <f t="shared" ref="O8:O27" si="0">IF(M8=0,"",(N8-M8)/M8*100)</f>
        <v/>
      </c>
      <c r="P8" s="316"/>
    </row>
    <row r="9" ht="15.75" customHeight="1" spans="1:16">
      <c r="A9" s="61"/>
      <c r="B9" s="316"/>
      <c r="C9" s="316"/>
      <c r="D9" s="316"/>
      <c r="E9" s="316"/>
      <c r="F9" s="61"/>
      <c r="G9" s="22"/>
      <c r="H9" s="317"/>
      <c r="I9" s="329"/>
      <c r="J9" s="62" t="s">
        <v>505</v>
      </c>
      <c r="K9" s="341"/>
      <c r="L9" s="62"/>
      <c r="M9" s="62"/>
      <c r="N9" s="62"/>
      <c r="O9" s="23" t="str">
        <f t="shared" si="0"/>
        <v/>
      </c>
      <c r="P9" s="316"/>
    </row>
    <row r="10" ht="15.75" customHeight="1" spans="1:16">
      <c r="A10" s="61"/>
      <c r="B10" s="316"/>
      <c r="C10" s="316"/>
      <c r="D10" s="316"/>
      <c r="E10" s="316"/>
      <c r="F10" s="61"/>
      <c r="G10" s="22"/>
      <c r="H10" s="317"/>
      <c r="I10" s="329"/>
      <c r="J10" s="62" t="s">
        <v>505</v>
      </c>
      <c r="K10" s="341"/>
      <c r="L10" s="62"/>
      <c r="M10" s="62"/>
      <c r="N10" s="62"/>
      <c r="O10" s="23" t="str">
        <f t="shared" si="0"/>
        <v/>
      </c>
      <c r="P10" s="316"/>
    </row>
    <row r="11" ht="15.75" customHeight="1" spans="1:16">
      <c r="A11" s="61"/>
      <c r="B11" s="316"/>
      <c r="C11" s="316"/>
      <c r="D11" s="316"/>
      <c r="E11" s="316"/>
      <c r="F11" s="61"/>
      <c r="G11" s="22"/>
      <c r="H11" s="317"/>
      <c r="I11" s="329"/>
      <c r="J11" s="62" t="s">
        <v>505</v>
      </c>
      <c r="K11" s="341"/>
      <c r="L11" s="62"/>
      <c r="M11" s="62"/>
      <c r="N11" s="62"/>
      <c r="O11" s="23" t="str">
        <f t="shared" si="0"/>
        <v/>
      </c>
      <c r="P11" s="316"/>
    </row>
    <row r="12" ht="15.75" customHeight="1" spans="1:16">
      <c r="A12" s="61"/>
      <c r="B12" s="316"/>
      <c r="C12" s="316"/>
      <c r="D12" s="316"/>
      <c r="E12" s="316"/>
      <c r="F12" s="61"/>
      <c r="G12" s="22"/>
      <c r="H12" s="317"/>
      <c r="I12" s="329"/>
      <c r="J12" s="62" t="s">
        <v>505</v>
      </c>
      <c r="K12" s="341"/>
      <c r="L12" s="62"/>
      <c r="M12" s="62"/>
      <c r="N12" s="62"/>
      <c r="O12" s="23" t="str">
        <f t="shared" si="0"/>
        <v/>
      </c>
      <c r="P12" s="316"/>
    </row>
    <row r="13" ht="15.75" customHeight="1" spans="1:16">
      <c r="A13" s="61"/>
      <c r="B13" s="316"/>
      <c r="C13" s="316"/>
      <c r="D13" s="316"/>
      <c r="E13" s="316"/>
      <c r="F13" s="61"/>
      <c r="G13" s="22"/>
      <c r="H13" s="317"/>
      <c r="I13" s="329"/>
      <c r="J13" s="62" t="s">
        <v>505</v>
      </c>
      <c r="K13" s="341"/>
      <c r="L13" s="62"/>
      <c r="M13" s="62"/>
      <c r="N13" s="62"/>
      <c r="O13" s="23" t="str">
        <f t="shared" si="0"/>
        <v/>
      </c>
      <c r="P13" s="316"/>
    </row>
    <row r="14" ht="15.75" customHeight="1" spans="1:16">
      <c r="A14" s="61"/>
      <c r="B14" s="316"/>
      <c r="C14" s="316"/>
      <c r="D14" s="316"/>
      <c r="E14" s="316"/>
      <c r="F14" s="61"/>
      <c r="G14" s="22"/>
      <c r="H14" s="317"/>
      <c r="I14" s="329"/>
      <c r="J14" s="62"/>
      <c r="K14" s="341"/>
      <c r="L14" s="62"/>
      <c r="M14" s="62"/>
      <c r="N14" s="62"/>
      <c r="O14" s="23" t="str">
        <f t="shared" si="0"/>
        <v/>
      </c>
      <c r="P14" s="316"/>
    </row>
    <row r="15" ht="15.75" customHeight="1" spans="1:16">
      <c r="A15" s="61"/>
      <c r="B15" s="316"/>
      <c r="C15" s="316"/>
      <c r="D15" s="316"/>
      <c r="E15" s="316"/>
      <c r="F15" s="61"/>
      <c r="G15" s="22"/>
      <c r="H15" s="317"/>
      <c r="I15" s="329"/>
      <c r="J15" s="62"/>
      <c r="K15" s="341"/>
      <c r="L15" s="62"/>
      <c r="M15" s="62"/>
      <c r="N15" s="62"/>
      <c r="O15" s="23" t="str">
        <f t="shared" si="0"/>
        <v/>
      </c>
      <c r="P15" s="316"/>
    </row>
    <row r="16" ht="15.75" customHeight="1" spans="1:16">
      <c r="A16" s="61"/>
      <c r="B16" s="316"/>
      <c r="C16" s="316"/>
      <c r="D16" s="316"/>
      <c r="E16" s="316"/>
      <c r="F16" s="61"/>
      <c r="G16" s="22"/>
      <c r="H16" s="317"/>
      <c r="I16" s="329"/>
      <c r="J16" s="62" t="s">
        <v>505</v>
      </c>
      <c r="K16" s="341"/>
      <c r="L16" s="62"/>
      <c r="M16" s="62"/>
      <c r="N16" s="62"/>
      <c r="O16" s="23" t="str">
        <f t="shared" si="0"/>
        <v/>
      </c>
      <c r="P16" s="316"/>
    </row>
    <row r="17" ht="15.75" customHeight="1" spans="1:16">
      <c r="A17" s="61"/>
      <c r="B17" s="316"/>
      <c r="C17" s="316"/>
      <c r="D17" s="316"/>
      <c r="E17" s="316"/>
      <c r="F17" s="61"/>
      <c r="G17" s="22"/>
      <c r="H17" s="317"/>
      <c r="I17" s="329"/>
      <c r="J17" s="62"/>
      <c r="K17" s="341"/>
      <c r="L17" s="62"/>
      <c r="M17" s="62"/>
      <c r="N17" s="62"/>
      <c r="O17" s="23" t="str">
        <f t="shared" si="0"/>
        <v/>
      </c>
      <c r="P17" s="316"/>
    </row>
    <row r="18" ht="15.75" customHeight="1" spans="1:16">
      <c r="A18" s="61"/>
      <c r="B18" s="316"/>
      <c r="C18" s="316"/>
      <c r="D18" s="316"/>
      <c r="E18" s="316"/>
      <c r="F18" s="61"/>
      <c r="G18" s="22"/>
      <c r="H18" s="317"/>
      <c r="I18" s="329"/>
      <c r="J18" s="62"/>
      <c r="K18" s="341"/>
      <c r="L18" s="62"/>
      <c r="M18" s="62"/>
      <c r="N18" s="62"/>
      <c r="O18" s="23" t="str">
        <f t="shared" si="0"/>
        <v/>
      </c>
      <c r="P18" s="316"/>
    </row>
    <row r="19" ht="15.75" customHeight="1" spans="1:16">
      <c r="A19" s="61"/>
      <c r="B19" s="316"/>
      <c r="C19" s="316"/>
      <c r="D19" s="316"/>
      <c r="E19" s="316"/>
      <c r="F19" s="61"/>
      <c r="G19" s="22"/>
      <c r="H19" s="317"/>
      <c r="I19" s="329"/>
      <c r="J19" s="62"/>
      <c r="K19" s="341"/>
      <c r="L19" s="62"/>
      <c r="M19" s="62"/>
      <c r="N19" s="62"/>
      <c r="O19" s="23" t="str">
        <f t="shared" si="0"/>
        <v/>
      </c>
      <c r="P19" s="316"/>
    </row>
    <row r="20" ht="15.75" customHeight="1" spans="1:16">
      <c r="A20" s="61"/>
      <c r="B20" s="316"/>
      <c r="C20" s="316"/>
      <c r="D20" s="316"/>
      <c r="E20" s="316"/>
      <c r="F20" s="61"/>
      <c r="G20" s="22"/>
      <c r="H20" s="317"/>
      <c r="I20" s="329"/>
      <c r="J20" s="62" t="s">
        <v>505</v>
      </c>
      <c r="K20" s="341"/>
      <c r="L20" s="62"/>
      <c r="M20" s="62"/>
      <c r="N20" s="62"/>
      <c r="O20" s="23" t="str">
        <f t="shared" si="0"/>
        <v/>
      </c>
      <c r="P20" s="316"/>
    </row>
    <row r="21" ht="15.75" customHeight="1" spans="1:16">
      <c r="A21" s="61"/>
      <c r="B21" s="316"/>
      <c r="C21" s="316"/>
      <c r="D21" s="316"/>
      <c r="E21" s="316"/>
      <c r="F21" s="61"/>
      <c r="G21" s="22"/>
      <c r="H21" s="317"/>
      <c r="I21" s="329"/>
      <c r="J21" s="62" t="s">
        <v>505</v>
      </c>
      <c r="K21" s="341"/>
      <c r="L21" s="62"/>
      <c r="M21" s="62"/>
      <c r="N21" s="62"/>
      <c r="O21" s="23" t="str">
        <f t="shared" si="0"/>
        <v/>
      </c>
      <c r="P21" s="316"/>
    </row>
    <row r="22" ht="15.75" customHeight="1" spans="1:16">
      <c r="A22" s="61"/>
      <c r="B22" s="316"/>
      <c r="C22" s="316"/>
      <c r="D22" s="316"/>
      <c r="E22" s="316"/>
      <c r="F22" s="61"/>
      <c r="G22" s="22"/>
      <c r="H22" s="317"/>
      <c r="I22" s="329"/>
      <c r="J22" s="62" t="s">
        <v>505</v>
      </c>
      <c r="K22" s="341"/>
      <c r="L22" s="62"/>
      <c r="M22" s="62"/>
      <c r="N22" s="62"/>
      <c r="O22" s="23" t="str">
        <f t="shared" si="0"/>
        <v/>
      </c>
      <c r="P22" s="316"/>
    </row>
    <row r="23" ht="15.75" customHeight="1" spans="1:16">
      <c r="A23" s="61"/>
      <c r="B23" s="316"/>
      <c r="C23" s="316"/>
      <c r="D23" s="316"/>
      <c r="E23" s="316"/>
      <c r="F23" s="61"/>
      <c r="G23" s="22"/>
      <c r="H23" s="317"/>
      <c r="I23" s="329"/>
      <c r="J23" s="62" t="s">
        <v>505</v>
      </c>
      <c r="K23" s="341"/>
      <c r="L23" s="62"/>
      <c r="M23" s="62"/>
      <c r="N23" s="62"/>
      <c r="O23" s="23" t="str">
        <f t="shared" si="0"/>
        <v/>
      </c>
      <c r="P23" s="316"/>
    </row>
    <row r="24" ht="15.75" customHeight="1" spans="1:16">
      <c r="A24" s="61"/>
      <c r="B24" s="316"/>
      <c r="C24" s="316"/>
      <c r="D24" s="316"/>
      <c r="E24" s="316"/>
      <c r="F24" s="61"/>
      <c r="G24" s="22"/>
      <c r="H24" s="317"/>
      <c r="I24" s="329"/>
      <c r="J24" s="62" t="s">
        <v>505</v>
      </c>
      <c r="K24" s="341"/>
      <c r="L24" s="62"/>
      <c r="M24" s="62"/>
      <c r="N24" s="62"/>
      <c r="O24" s="23" t="str">
        <f t="shared" si="0"/>
        <v/>
      </c>
      <c r="P24" s="316"/>
    </row>
    <row r="25" ht="15.75" customHeight="1" spans="1:16">
      <c r="A25" s="61"/>
      <c r="B25" s="316"/>
      <c r="C25" s="316"/>
      <c r="D25" s="316"/>
      <c r="E25" s="316"/>
      <c r="F25" s="61"/>
      <c r="G25" s="22"/>
      <c r="H25" s="317"/>
      <c r="I25" s="329"/>
      <c r="J25" s="62"/>
      <c r="K25" s="341"/>
      <c r="L25" s="62"/>
      <c r="M25" s="62"/>
      <c r="N25" s="62"/>
      <c r="O25" s="23" t="str">
        <f t="shared" si="0"/>
        <v/>
      </c>
      <c r="P25" s="316"/>
    </row>
    <row r="26" ht="15.75" customHeight="1" spans="1:16">
      <c r="A26" s="61"/>
      <c r="B26" s="316"/>
      <c r="C26" s="316"/>
      <c r="D26" s="316"/>
      <c r="E26" s="316"/>
      <c r="F26" s="61"/>
      <c r="G26" s="22"/>
      <c r="H26" s="317"/>
      <c r="I26" s="329"/>
      <c r="J26" s="62"/>
      <c r="K26" s="342"/>
      <c r="L26" s="62"/>
      <c r="M26" s="62"/>
      <c r="N26" s="62"/>
      <c r="O26" s="23" t="str">
        <f t="shared" si="0"/>
        <v/>
      </c>
      <c r="P26" s="316"/>
    </row>
    <row r="27" ht="15.75" customHeight="1" spans="1:16">
      <c r="A27" s="318" t="s">
        <v>282</v>
      </c>
      <c r="B27" s="327"/>
      <c r="C27" s="327"/>
      <c r="D27" s="328"/>
      <c r="E27" s="328"/>
      <c r="F27" s="61"/>
      <c r="G27" s="317"/>
      <c r="H27" s="317"/>
      <c r="I27" s="329"/>
      <c r="J27" s="62" t="s">
        <v>505</v>
      </c>
      <c r="K27" s="343">
        <f ca="1">SUM(K7:上一行)</f>
        <v>0</v>
      </c>
      <c r="L27" s="343">
        <f ca="1">SUM(L7:上一行)</f>
        <v>0</v>
      </c>
      <c r="M27" s="343">
        <f ca="1">SUM(M7:上一行)</f>
        <v>0</v>
      </c>
      <c r="N27" s="343">
        <f ca="1">SUM(N7:上一行)</f>
        <v>0</v>
      </c>
      <c r="O27" s="23" t="str">
        <f ca="1" t="shared" si="0"/>
        <v/>
      </c>
      <c r="P27" s="316"/>
    </row>
    <row r="28" ht="15.75" customHeight="1" spans="1:13">
      <c r="A28" s="27" t="e">
        <f>#REF!&amp;#REF!</f>
        <v>#REF!</v>
      </c>
      <c r="B28" s="79"/>
      <c r="C28" s="79"/>
      <c r="D28" s="79"/>
      <c r="E28" s="79"/>
      <c r="L28" s="79"/>
      <c r="M28" s="79" t="e">
        <f>"评估人员："&amp;#REF!</f>
        <v>#REF!</v>
      </c>
    </row>
    <row r="29" ht="15.75" customHeight="1" spans="1:1">
      <c r="A29" s="30" t="e">
        <f>CONCATENATE(#REF!,#REF!,#REF!,#REF!,#REF!,#REF!,#REF!)</f>
        <v>#REF!</v>
      </c>
    </row>
  </sheetData>
  <mergeCells count="21">
    <mergeCell ref="A1:P1"/>
    <mergeCell ref="A2:P2"/>
    <mergeCell ref="A3:P3"/>
    <mergeCell ref="A4:H4"/>
    <mergeCell ref="A27:D27"/>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s>
  <printOptions horizontalCentered="1"/>
  <pageMargins left="0.35" right="0.35" top="0.79" bottom="0.79" header="0.94" footer="0.51"/>
  <pageSetup paperSize="9" fitToHeight="0" orientation="landscape" blackAndWhite="1" horizontalDpi="600" verticalDpi="600"/>
  <headerFooter alignWithMargins="0">
    <oddHeader>&amp;R&amp;"宋体,常规"表4-5-2
共&amp;N页，第&amp;P页</oddHead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A1" sqref="A1:R1"/>
    </sheetView>
  </sheetViews>
  <sheetFormatPr defaultColWidth="8.6" defaultRowHeight="13.2"/>
  <cols>
    <col min="1" max="1" width="4.3" style="308" customWidth="1"/>
    <col min="2" max="2" width="6.2" style="308" customWidth="1"/>
    <col min="3" max="3" width="9.5" style="308" customWidth="1"/>
    <col min="4" max="4" width="11.3" style="308" customWidth="1"/>
    <col min="5" max="5" width="13.7" style="308" customWidth="1"/>
    <col min="6" max="6" width="8.6" style="308" customWidth="1"/>
    <col min="7" max="8" width="4.8" style="308" customWidth="1"/>
    <col min="9" max="9" width="4.6" style="308" customWidth="1"/>
    <col min="10" max="10" width="4.5" style="308" customWidth="1"/>
    <col min="11" max="11" width="4.8" style="308" customWidth="1"/>
    <col min="12" max="12" width="7.5" style="308" customWidth="1"/>
    <col min="13" max="13" width="8.2" style="308" customWidth="1"/>
    <col min="14" max="14" width="10.2" style="308" hidden="1" customWidth="1" outlineLevel="1"/>
    <col min="15" max="15" width="10.2" style="308" customWidth="1" collapsed="1"/>
    <col min="16" max="16" width="10.2" style="308" customWidth="1"/>
    <col min="17" max="17" width="7.3" style="308" customWidth="1"/>
    <col min="18" max="18" width="8.3" style="308" customWidth="1"/>
    <col min="19" max="32" width="9" style="308"/>
    <col min="33" max="16384" width="8.6" style="308"/>
  </cols>
  <sheetData>
    <row r="1" s="306" customFormat="1" ht="30" customHeight="1" spans="1:18">
      <c r="A1" s="309" t="s">
        <v>511</v>
      </c>
      <c r="B1" s="309"/>
      <c r="C1" s="309"/>
      <c r="D1" s="309"/>
      <c r="E1" s="309"/>
      <c r="F1" s="309"/>
      <c r="G1" s="309"/>
      <c r="H1" s="309"/>
      <c r="I1" s="309"/>
      <c r="J1" s="309"/>
      <c r="K1" s="309"/>
      <c r="L1" s="309"/>
      <c r="M1" s="309"/>
      <c r="N1" s="309"/>
      <c r="O1" s="309"/>
      <c r="P1" s="309"/>
      <c r="Q1" s="309"/>
      <c r="R1" s="309"/>
    </row>
    <row r="2" s="306" customFormat="1" ht="15.75" customHeight="1" spans="1:18">
      <c r="A2" s="310" t="s">
        <v>494</v>
      </c>
      <c r="B2" s="310"/>
      <c r="C2" s="310"/>
      <c r="D2" s="310"/>
      <c r="E2" s="310"/>
      <c r="F2" s="310"/>
      <c r="G2" s="310"/>
      <c r="H2" s="310"/>
      <c r="I2" s="310"/>
      <c r="J2" s="310"/>
      <c r="K2" s="310"/>
      <c r="L2" s="310"/>
      <c r="M2" s="310"/>
      <c r="N2" s="310"/>
      <c r="O2" s="310"/>
      <c r="P2" s="310"/>
      <c r="Q2" s="310"/>
      <c r="R2" s="310"/>
    </row>
    <row r="3" ht="13.5" customHeight="1" spans="1:18">
      <c r="A3" s="311" t="e">
        <f>#REF!&amp;#REF!</f>
        <v>#REF!</v>
      </c>
      <c r="B3" s="312"/>
      <c r="C3" s="312"/>
      <c r="D3" s="312"/>
      <c r="E3" s="312"/>
      <c r="F3" s="312"/>
      <c r="G3" s="312"/>
      <c r="H3" s="312"/>
      <c r="I3" s="312"/>
      <c r="J3" s="312"/>
      <c r="K3" s="312"/>
      <c r="L3" s="321"/>
      <c r="M3" s="321"/>
      <c r="N3" s="321"/>
      <c r="O3" s="321"/>
      <c r="P3" s="321"/>
      <c r="Q3" s="321"/>
      <c r="R3" s="321"/>
    </row>
    <row r="4" ht="12.75" customHeight="1" spans="1:18">
      <c r="A4" s="313" t="s">
        <v>495</v>
      </c>
      <c r="B4" s="313"/>
      <c r="C4" s="313"/>
      <c r="D4" s="313"/>
      <c r="E4" s="313"/>
      <c r="F4" s="313"/>
      <c r="R4" s="325" t="s">
        <v>168</v>
      </c>
    </row>
    <row r="5" s="307" customFormat="1" ht="36" spans="1:18">
      <c r="A5" s="60" t="s">
        <v>169</v>
      </c>
      <c r="B5" s="60" t="s">
        <v>381</v>
      </c>
      <c r="C5" s="60" t="s">
        <v>508</v>
      </c>
      <c r="D5" s="314" t="s">
        <v>380</v>
      </c>
      <c r="E5" s="314" t="s">
        <v>499</v>
      </c>
      <c r="F5" s="60" t="s">
        <v>512</v>
      </c>
      <c r="G5" s="60" t="s">
        <v>513</v>
      </c>
      <c r="H5" s="60" t="s">
        <v>514</v>
      </c>
      <c r="I5" s="60" t="s">
        <v>515</v>
      </c>
      <c r="J5" s="60" t="s">
        <v>516</v>
      </c>
      <c r="K5" s="60" t="s">
        <v>517</v>
      </c>
      <c r="L5" s="60" t="s">
        <v>518</v>
      </c>
      <c r="M5" s="60" t="s">
        <v>427</v>
      </c>
      <c r="N5" s="322" t="s">
        <v>141</v>
      </c>
      <c r="O5" s="323" t="s">
        <v>142</v>
      </c>
      <c r="P5" s="60" t="s">
        <v>143</v>
      </c>
      <c r="Q5" s="60" t="s">
        <v>171</v>
      </c>
      <c r="R5" s="60" t="s">
        <v>240</v>
      </c>
    </row>
    <row r="6" ht="15.75" customHeight="1" spans="1:18">
      <c r="A6" s="61"/>
      <c r="B6" s="61"/>
      <c r="C6" s="61"/>
      <c r="D6" s="315"/>
      <c r="E6" s="315"/>
      <c r="F6" s="316"/>
      <c r="G6" s="22"/>
      <c r="H6" s="61"/>
      <c r="I6" s="61"/>
      <c r="J6" s="61"/>
      <c r="K6" s="61"/>
      <c r="L6" s="62"/>
      <c r="M6" s="62"/>
      <c r="N6" s="62"/>
      <c r="O6" s="62"/>
      <c r="P6" s="62"/>
      <c r="Q6" s="23" t="str">
        <f>IF(O6=0,"",(P6-O6)/O6*100)</f>
        <v/>
      </c>
      <c r="R6" s="326"/>
    </row>
    <row r="7" ht="15.75" customHeight="1" spans="1:18">
      <c r="A7" s="61"/>
      <c r="B7" s="61"/>
      <c r="C7" s="61"/>
      <c r="D7" s="315"/>
      <c r="E7" s="315"/>
      <c r="F7" s="316"/>
      <c r="G7" s="22"/>
      <c r="H7" s="61"/>
      <c r="I7" s="61"/>
      <c r="J7" s="61"/>
      <c r="K7" s="61"/>
      <c r="L7" s="62"/>
      <c r="M7" s="62"/>
      <c r="N7" s="62"/>
      <c r="O7" s="62"/>
      <c r="P7" s="62"/>
      <c r="Q7" s="23" t="str">
        <f t="shared" ref="Q7:Q27" si="0">IF(O7=0,"",(P7-O7)/O7*100)</f>
        <v/>
      </c>
      <c r="R7" s="326"/>
    </row>
    <row r="8" ht="15.75" customHeight="1" spans="1:18">
      <c r="A8" s="61"/>
      <c r="B8" s="61"/>
      <c r="C8" s="61"/>
      <c r="D8" s="315"/>
      <c r="E8" s="315"/>
      <c r="F8" s="316"/>
      <c r="G8" s="22"/>
      <c r="H8" s="61"/>
      <c r="I8" s="61"/>
      <c r="J8" s="61"/>
      <c r="K8" s="61"/>
      <c r="L8" s="62"/>
      <c r="M8" s="62"/>
      <c r="N8" s="62"/>
      <c r="O8" s="62"/>
      <c r="P8" s="62"/>
      <c r="Q8" s="23" t="str">
        <f t="shared" si="0"/>
        <v/>
      </c>
      <c r="R8" s="326"/>
    </row>
    <row r="9" ht="15.75" customHeight="1" spans="1:18">
      <c r="A9" s="61"/>
      <c r="B9" s="61"/>
      <c r="C9" s="61"/>
      <c r="D9" s="315"/>
      <c r="E9" s="315"/>
      <c r="F9" s="316"/>
      <c r="G9" s="22"/>
      <c r="H9" s="61"/>
      <c r="I9" s="61"/>
      <c r="J9" s="61"/>
      <c r="K9" s="61"/>
      <c r="L9" s="62"/>
      <c r="M9" s="62"/>
      <c r="N9" s="62"/>
      <c r="O9" s="62"/>
      <c r="P9" s="62"/>
      <c r="Q9" s="23" t="str">
        <f t="shared" si="0"/>
        <v/>
      </c>
      <c r="R9" s="326"/>
    </row>
    <row r="10" ht="15.75" customHeight="1" spans="1:18">
      <c r="A10" s="61"/>
      <c r="B10" s="61"/>
      <c r="C10" s="61"/>
      <c r="D10" s="315"/>
      <c r="E10" s="315"/>
      <c r="F10" s="316"/>
      <c r="G10" s="22"/>
      <c r="H10" s="61"/>
      <c r="I10" s="61"/>
      <c r="J10" s="61"/>
      <c r="K10" s="61"/>
      <c r="L10" s="62"/>
      <c r="M10" s="62"/>
      <c r="N10" s="62"/>
      <c r="O10" s="62"/>
      <c r="P10" s="62"/>
      <c r="Q10" s="23" t="str">
        <f t="shared" si="0"/>
        <v/>
      </c>
      <c r="R10" s="326"/>
    </row>
    <row r="11" ht="15.75" customHeight="1" spans="1:18">
      <c r="A11" s="61"/>
      <c r="B11" s="61"/>
      <c r="C11" s="61"/>
      <c r="D11" s="315"/>
      <c r="E11" s="315"/>
      <c r="F11" s="316"/>
      <c r="G11" s="22"/>
      <c r="H11" s="61"/>
      <c r="I11" s="61"/>
      <c r="J11" s="61"/>
      <c r="K11" s="61"/>
      <c r="L11" s="62"/>
      <c r="M11" s="62"/>
      <c r="N11" s="62"/>
      <c r="O11" s="62"/>
      <c r="P11" s="62"/>
      <c r="Q11" s="23" t="str">
        <f t="shared" si="0"/>
        <v/>
      </c>
      <c r="R11" s="326"/>
    </row>
    <row r="12" ht="15.75" customHeight="1" spans="1:18">
      <c r="A12" s="61"/>
      <c r="B12" s="61"/>
      <c r="C12" s="61"/>
      <c r="D12" s="315"/>
      <c r="E12" s="315"/>
      <c r="F12" s="316"/>
      <c r="G12" s="22"/>
      <c r="H12" s="61"/>
      <c r="I12" s="61"/>
      <c r="J12" s="61"/>
      <c r="K12" s="61"/>
      <c r="L12" s="62"/>
      <c r="M12" s="62"/>
      <c r="N12" s="62"/>
      <c r="O12" s="62"/>
      <c r="P12" s="62"/>
      <c r="Q12" s="23" t="str">
        <f t="shared" si="0"/>
        <v/>
      </c>
      <c r="R12" s="326"/>
    </row>
    <row r="13" ht="15.75" customHeight="1" spans="1:18">
      <c r="A13" s="61"/>
      <c r="B13" s="61"/>
      <c r="C13" s="61"/>
      <c r="D13" s="315"/>
      <c r="E13" s="315"/>
      <c r="F13" s="316"/>
      <c r="G13" s="22"/>
      <c r="H13" s="61"/>
      <c r="I13" s="61"/>
      <c r="J13" s="61"/>
      <c r="K13" s="61"/>
      <c r="L13" s="62"/>
      <c r="M13" s="62"/>
      <c r="N13" s="62"/>
      <c r="O13" s="62"/>
      <c r="P13" s="62"/>
      <c r="Q13" s="23" t="str">
        <f t="shared" si="0"/>
        <v/>
      </c>
      <c r="R13" s="326"/>
    </row>
    <row r="14" ht="15.75" customHeight="1" spans="1:18">
      <c r="A14" s="61"/>
      <c r="B14" s="61"/>
      <c r="C14" s="61"/>
      <c r="D14" s="315"/>
      <c r="E14" s="315"/>
      <c r="F14" s="316"/>
      <c r="G14" s="22"/>
      <c r="H14" s="61"/>
      <c r="I14" s="61"/>
      <c r="J14" s="61"/>
      <c r="K14" s="61"/>
      <c r="L14" s="62"/>
      <c r="M14" s="62"/>
      <c r="N14" s="62"/>
      <c r="O14" s="62"/>
      <c r="P14" s="62"/>
      <c r="Q14" s="23" t="str">
        <f t="shared" si="0"/>
        <v/>
      </c>
      <c r="R14" s="326"/>
    </row>
    <row r="15" ht="15.75" customHeight="1" spans="1:18">
      <c r="A15" s="61"/>
      <c r="B15" s="61"/>
      <c r="C15" s="61"/>
      <c r="D15" s="315"/>
      <c r="E15" s="315"/>
      <c r="F15" s="316"/>
      <c r="G15" s="22"/>
      <c r="H15" s="61"/>
      <c r="I15" s="61"/>
      <c r="J15" s="61"/>
      <c r="K15" s="61"/>
      <c r="L15" s="62"/>
      <c r="M15" s="62"/>
      <c r="N15" s="62"/>
      <c r="O15" s="62"/>
      <c r="P15" s="62"/>
      <c r="Q15" s="23" t="str">
        <f t="shared" si="0"/>
        <v/>
      </c>
      <c r="R15" s="326"/>
    </row>
    <row r="16" ht="15.75" customHeight="1" spans="1:18">
      <c r="A16" s="61"/>
      <c r="B16" s="61"/>
      <c r="C16" s="61"/>
      <c r="D16" s="315"/>
      <c r="E16" s="315"/>
      <c r="F16" s="316"/>
      <c r="G16" s="22"/>
      <c r="H16" s="61"/>
      <c r="I16" s="61"/>
      <c r="J16" s="61"/>
      <c r="K16" s="61"/>
      <c r="L16" s="62"/>
      <c r="M16" s="62"/>
      <c r="N16" s="62"/>
      <c r="O16" s="62"/>
      <c r="P16" s="62"/>
      <c r="Q16" s="23" t="str">
        <f t="shared" si="0"/>
        <v/>
      </c>
      <c r="R16" s="326"/>
    </row>
    <row r="17" ht="15.75" customHeight="1" spans="1:18">
      <c r="A17" s="61"/>
      <c r="B17" s="61"/>
      <c r="C17" s="61"/>
      <c r="D17" s="315"/>
      <c r="E17" s="315"/>
      <c r="F17" s="316"/>
      <c r="G17" s="22"/>
      <c r="H17" s="61"/>
      <c r="I17" s="61"/>
      <c r="J17" s="61"/>
      <c r="K17" s="61"/>
      <c r="L17" s="62"/>
      <c r="M17" s="62"/>
      <c r="N17" s="62"/>
      <c r="O17" s="62"/>
      <c r="P17" s="62"/>
      <c r="Q17" s="23" t="str">
        <f t="shared" si="0"/>
        <v/>
      </c>
      <c r="R17" s="326"/>
    </row>
    <row r="18" ht="15.75" customHeight="1" spans="1:18">
      <c r="A18" s="61"/>
      <c r="B18" s="61"/>
      <c r="C18" s="61"/>
      <c r="D18" s="315"/>
      <c r="E18" s="315"/>
      <c r="F18" s="316"/>
      <c r="G18" s="22"/>
      <c r="H18" s="61"/>
      <c r="I18" s="61"/>
      <c r="J18" s="61"/>
      <c r="K18" s="61"/>
      <c r="L18" s="62"/>
      <c r="M18" s="62"/>
      <c r="N18" s="62"/>
      <c r="O18" s="62"/>
      <c r="P18" s="62"/>
      <c r="Q18" s="23" t="str">
        <f t="shared" si="0"/>
        <v/>
      </c>
      <c r="R18" s="326"/>
    </row>
    <row r="19" ht="15.75" customHeight="1" spans="1:18">
      <c r="A19" s="61"/>
      <c r="B19" s="61"/>
      <c r="C19" s="61"/>
      <c r="D19" s="315"/>
      <c r="E19" s="315"/>
      <c r="F19" s="316"/>
      <c r="G19" s="22"/>
      <c r="H19" s="61"/>
      <c r="I19" s="61"/>
      <c r="J19" s="61"/>
      <c r="K19" s="61"/>
      <c r="L19" s="62"/>
      <c r="M19" s="62"/>
      <c r="N19" s="62"/>
      <c r="O19" s="62"/>
      <c r="P19" s="62"/>
      <c r="Q19" s="23" t="str">
        <f t="shared" si="0"/>
        <v/>
      </c>
      <c r="R19" s="326"/>
    </row>
    <row r="20" ht="15.75" customHeight="1" spans="1:18">
      <c r="A20" s="61"/>
      <c r="B20" s="61"/>
      <c r="C20" s="61"/>
      <c r="D20" s="315"/>
      <c r="E20" s="315"/>
      <c r="F20" s="316"/>
      <c r="G20" s="22"/>
      <c r="H20" s="61"/>
      <c r="I20" s="61"/>
      <c r="J20" s="61"/>
      <c r="K20" s="61"/>
      <c r="L20" s="62"/>
      <c r="M20" s="62"/>
      <c r="N20" s="62"/>
      <c r="O20" s="62"/>
      <c r="P20" s="62"/>
      <c r="Q20" s="23" t="str">
        <f t="shared" si="0"/>
        <v/>
      </c>
      <c r="R20" s="326"/>
    </row>
    <row r="21" ht="15.75" customHeight="1" spans="1:18">
      <c r="A21" s="61"/>
      <c r="B21" s="61"/>
      <c r="C21" s="61"/>
      <c r="D21" s="315"/>
      <c r="E21" s="315"/>
      <c r="F21" s="316"/>
      <c r="G21" s="22"/>
      <c r="H21" s="61"/>
      <c r="I21" s="61"/>
      <c r="J21" s="61"/>
      <c r="K21" s="61"/>
      <c r="L21" s="62"/>
      <c r="M21" s="62"/>
      <c r="N21" s="62"/>
      <c r="O21" s="62"/>
      <c r="P21" s="62"/>
      <c r="Q21" s="23" t="str">
        <f t="shared" si="0"/>
        <v/>
      </c>
      <c r="R21" s="326"/>
    </row>
    <row r="22" ht="15.75" customHeight="1" spans="1:18">
      <c r="A22" s="61"/>
      <c r="B22" s="61"/>
      <c r="C22" s="61"/>
      <c r="D22" s="315"/>
      <c r="E22" s="315"/>
      <c r="F22" s="316"/>
      <c r="G22" s="22"/>
      <c r="H22" s="61"/>
      <c r="I22" s="61"/>
      <c r="J22" s="61"/>
      <c r="K22" s="61"/>
      <c r="L22" s="62"/>
      <c r="M22" s="62"/>
      <c r="N22" s="62"/>
      <c r="O22" s="62"/>
      <c r="P22" s="62"/>
      <c r="Q22" s="23" t="str">
        <f t="shared" si="0"/>
        <v/>
      </c>
      <c r="R22" s="326"/>
    </row>
    <row r="23" ht="15.75" customHeight="1" spans="1:18">
      <c r="A23" s="61"/>
      <c r="B23" s="61"/>
      <c r="C23" s="61"/>
      <c r="D23" s="315"/>
      <c r="E23" s="315"/>
      <c r="F23" s="316"/>
      <c r="G23" s="22"/>
      <c r="H23" s="61"/>
      <c r="I23" s="61"/>
      <c r="J23" s="61"/>
      <c r="K23" s="61"/>
      <c r="L23" s="62"/>
      <c r="M23" s="62"/>
      <c r="N23" s="62"/>
      <c r="O23" s="62"/>
      <c r="P23" s="62"/>
      <c r="Q23" s="23" t="str">
        <f t="shared" si="0"/>
        <v/>
      </c>
      <c r="R23" s="326"/>
    </row>
    <row r="24" ht="15.75" customHeight="1" spans="1:18">
      <c r="A24" s="61"/>
      <c r="B24" s="61"/>
      <c r="C24" s="61"/>
      <c r="D24" s="315"/>
      <c r="E24" s="315"/>
      <c r="F24" s="316"/>
      <c r="G24" s="22"/>
      <c r="H24" s="61"/>
      <c r="I24" s="61"/>
      <c r="J24" s="61"/>
      <c r="K24" s="61"/>
      <c r="L24" s="324"/>
      <c r="M24" s="62"/>
      <c r="N24" s="62"/>
      <c r="O24" s="62"/>
      <c r="P24" s="62"/>
      <c r="Q24" s="23" t="str">
        <f t="shared" si="0"/>
        <v/>
      </c>
      <c r="R24" s="326"/>
    </row>
    <row r="25" ht="15.75" customHeight="1" spans="1:18">
      <c r="A25" s="318" t="s">
        <v>282</v>
      </c>
      <c r="B25" s="327"/>
      <c r="C25" s="327"/>
      <c r="D25" s="328"/>
      <c r="E25" s="328"/>
      <c r="F25" s="61"/>
      <c r="G25" s="317"/>
      <c r="H25" s="317"/>
      <c r="I25" s="317"/>
      <c r="J25" s="329"/>
      <c r="K25" s="62" t="s">
        <v>505</v>
      </c>
      <c r="L25" s="324"/>
      <c r="M25" s="62">
        <f ca="1">SUM(M6:上一行)</f>
        <v>0</v>
      </c>
      <c r="N25" s="62">
        <f ca="1">SUM(N6:上一行)</f>
        <v>0</v>
      </c>
      <c r="O25" s="62">
        <f ca="1">SUM(O6:上一行)</f>
        <v>0</v>
      </c>
      <c r="P25" s="62">
        <f ca="1">SUM(P6:上一行)</f>
        <v>0</v>
      </c>
      <c r="Q25" s="23" t="str">
        <f ca="1" t="shared" si="0"/>
        <v/>
      </c>
      <c r="R25" s="62" t="s">
        <v>505</v>
      </c>
    </row>
    <row r="26" ht="15.75" customHeight="1" spans="1:18">
      <c r="A26" s="318" t="s">
        <v>492</v>
      </c>
      <c r="B26" s="319"/>
      <c r="C26" s="319"/>
      <c r="D26" s="320"/>
      <c r="E26" s="320"/>
      <c r="F26" s="61"/>
      <c r="G26" s="317"/>
      <c r="H26" s="317"/>
      <c r="I26" s="317"/>
      <c r="J26" s="329"/>
      <c r="K26" s="62"/>
      <c r="L26" s="324"/>
      <c r="M26" s="62"/>
      <c r="N26" s="62"/>
      <c r="O26" s="62"/>
      <c r="P26" s="62"/>
      <c r="Q26" s="23" t="str">
        <f t="shared" si="0"/>
        <v/>
      </c>
      <c r="R26" s="62" t="s">
        <v>505</v>
      </c>
    </row>
    <row r="27" ht="15.75" customHeight="1" spans="1:18">
      <c r="A27" s="318" t="s">
        <v>282</v>
      </c>
      <c r="B27" s="319"/>
      <c r="C27" s="319"/>
      <c r="D27" s="320"/>
      <c r="E27" s="320"/>
      <c r="F27" s="61"/>
      <c r="G27" s="317"/>
      <c r="H27" s="317"/>
      <c r="I27" s="317"/>
      <c r="J27" s="326"/>
      <c r="K27" s="62"/>
      <c r="L27" s="324"/>
      <c r="M27" s="62">
        <f ca="1">M25-M26</f>
        <v>0</v>
      </c>
      <c r="N27" s="62">
        <f ca="1">N25-N26</f>
        <v>0</v>
      </c>
      <c r="O27" s="62">
        <f ca="1">O25-O26</f>
        <v>0</v>
      </c>
      <c r="P27" s="62">
        <f ca="1">P25-P26</f>
        <v>0</v>
      </c>
      <c r="Q27" s="23" t="str">
        <f ca="1" t="shared" si="0"/>
        <v/>
      </c>
      <c r="R27" s="62" t="s">
        <v>505</v>
      </c>
    </row>
    <row r="28" ht="15.75" customHeight="1" spans="1:15">
      <c r="A28" s="27" t="e">
        <f>#REF!&amp;#REF!</f>
        <v>#REF!</v>
      </c>
      <c r="B28" s="79"/>
      <c r="C28" s="79"/>
      <c r="D28" s="79"/>
      <c r="E28" s="79"/>
      <c r="N28" s="79"/>
      <c r="O28" s="79" t="e">
        <f>"评估人员："&amp;#REF!</f>
        <v>#REF!</v>
      </c>
    </row>
    <row r="29" ht="15.75" customHeight="1" spans="1:1">
      <c r="A29" s="30" t="e">
        <f>CONCATENATE(#REF!,#REF!,#REF!,#REF!,#REF!,#REF!,#REF!)</f>
        <v>#REF!</v>
      </c>
    </row>
  </sheetData>
  <mergeCells count="7">
    <mergeCell ref="A1:R1"/>
    <mergeCell ref="A2:R2"/>
    <mergeCell ref="A3:R3"/>
    <mergeCell ref="A4:F4"/>
    <mergeCell ref="A25:D25"/>
    <mergeCell ref="A26:D26"/>
    <mergeCell ref="A27:D27"/>
  </mergeCells>
  <printOptions horizontalCentered="1"/>
  <pageMargins left="0.35" right="0.35" top="0.79" bottom="0.79" header="0.94" footer="0.51"/>
  <pageSetup paperSize="9" fitToHeight="0" orientation="landscape" blackAndWhite="1" horizontalDpi="600" verticalDpi="600"/>
  <headerFooter alignWithMargins="0">
    <oddHeader>&amp;R&amp;"宋体,常规"表4-5-3
共&amp;N页，第&amp;P页</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topLeftCell="A76" workbookViewId="0">
      <selection activeCell="A3" sqref="A3"/>
    </sheetView>
  </sheetViews>
  <sheetFormatPr defaultColWidth="8.6" defaultRowHeight="15.75" customHeight="1"/>
  <cols>
    <col min="1" max="1" width="5.1" style="11" customWidth="1"/>
    <col min="2" max="2" width="26" style="11"/>
    <col min="3" max="3" width="23.2" style="11" hidden="1" customWidth="1" outlineLevel="1"/>
    <col min="4" max="4" width="23.2" style="11" customWidth="1" collapsed="1"/>
    <col min="5" max="6" width="23.2" style="11" hidden="1" customWidth="1"/>
    <col min="7" max="7" width="17.6" style="139" hidden="1" customWidth="1"/>
    <col min="8" max="9" width="11.8" style="11" hidden="1" customWidth="1"/>
    <col min="10" max="32" width="9" style="11"/>
    <col min="33" max="16384" width="8.6" style="11"/>
  </cols>
  <sheetData>
    <row r="1" s="9" customFormat="1" ht="30" customHeight="1" spans="1:7">
      <c r="A1" s="12" t="s">
        <v>167</v>
      </c>
      <c r="B1" s="13"/>
      <c r="C1" s="13"/>
      <c r="D1" s="13"/>
      <c r="E1" s="13"/>
      <c r="F1" s="13"/>
      <c r="G1" s="13"/>
    </row>
    <row r="2" ht="15" customHeight="1" spans="1:7">
      <c r="A2" s="14" t="e">
        <f>CONCATENATE(#REF!,#REF!,#REF!,#REF!,#REF!,#REF!,#REF!)</f>
        <v>#REF!</v>
      </c>
      <c r="B2" s="14"/>
      <c r="C2" s="14"/>
      <c r="D2" s="14"/>
      <c r="E2" s="14"/>
      <c r="F2" s="14"/>
      <c r="G2" s="14"/>
    </row>
    <row r="3" ht="12" customHeight="1" spans="1:9">
      <c r="A3" s="16" t="e">
        <f>#REF!&amp;#REF!</f>
        <v>#REF!</v>
      </c>
      <c r="G3" s="276" t="s">
        <v>168</v>
      </c>
      <c r="I3" s="469"/>
    </row>
    <row r="4" s="10" customFormat="1" ht="14.25" customHeight="1" spans="1:9">
      <c r="A4" s="18" t="s">
        <v>169</v>
      </c>
      <c r="B4" s="456" t="s">
        <v>112</v>
      </c>
      <c r="C4" s="19" t="s">
        <v>141</v>
      </c>
      <c r="D4" s="18" t="s">
        <v>142</v>
      </c>
      <c r="E4" s="18" t="s">
        <v>143</v>
      </c>
      <c r="F4" s="18" t="s">
        <v>170</v>
      </c>
      <c r="G4" s="166" t="s">
        <v>171</v>
      </c>
      <c r="H4" s="457" t="s">
        <v>172</v>
      </c>
      <c r="I4" s="457" t="s">
        <v>173</v>
      </c>
    </row>
    <row r="5" s="42" customFormat="1" customHeight="1" spans="1:9">
      <c r="A5" s="304">
        <v>1</v>
      </c>
      <c r="B5" s="458" t="s">
        <v>174</v>
      </c>
      <c r="C5" s="125">
        <f ca="1">SUM(C6:C16)</f>
        <v>0</v>
      </c>
      <c r="D5" s="125">
        <f ca="1">SUM(D6:D16)</f>
        <v>0</v>
      </c>
      <c r="E5" s="125">
        <f ca="1">SUM(E6:E16)</f>
        <v>0</v>
      </c>
      <c r="F5" s="125">
        <f ca="1">SUM(F6:F16)</f>
        <v>0</v>
      </c>
      <c r="G5" s="459" t="str">
        <f ca="1" t="shared" ref="G5:G36" si="0">IF(D5=0,"",F5/ABS(D5)*100)</f>
        <v/>
      </c>
      <c r="H5" s="460">
        <f>VLOOKUP("流动资产合计",资产负债表!$B$7:$C$38,2,FALSE)</f>
        <v>0</v>
      </c>
      <c r="I5" s="470">
        <f ca="1" t="shared" ref="I5:I36" si="1">ROUND(D5-H5,2)</f>
        <v>0</v>
      </c>
    </row>
    <row r="6" customHeight="1" spans="1:9">
      <c r="A6" s="20">
        <v>2</v>
      </c>
      <c r="B6" s="461" t="s">
        <v>8</v>
      </c>
      <c r="C6" s="23">
        <f ca="1">流动汇总!C5</f>
        <v>0</v>
      </c>
      <c r="D6" s="23">
        <f ca="1">流动汇总!D5</f>
        <v>0</v>
      </c>
      <c r="E6" s="23">
        <f ca="1">流动汇总!E5</f>
        <v>0</v>
      </c>
      <c r="F6" s="23">
        <f ca="1" t="shared" ref="F6:F16" si="2">E6-D6</f>
        <v>0</v>
      </c>
      <c r="G6" s="108" t="str">
        <f ca="1" t="shared" si="0"/>
        <v/>
      </c>
      <c r="H6" s="460">
        <f>VLOOKUP(B6,资产负债表!$B$7:$C$38,2,FALSE)</f>
        <v>0</v>
      </c>
      <c r="I6" s="470">
        <f ca="1" t="shared" si="1"/>
        <v>0</v>
      </c>
    </row>
    <row r="7" customHeight="1" spans="1:9">
      <c r="A7" s="20">
        <v>3</v>
      </c>
      <c r="B7" s="461" t="s">
        <v>16</v>
      </c>
      <c r="C7" s="23">
        <f ca="1">流动汇总!C6</f>
        <v>0</v>
      </c>
      <c r="D7" s="23">
        <f ca="1">流动汇总!D6</f>
        <v>0</v>
      </c>
      <c r="E7" s="23">
        <f ca="1">流动汇总!E6</f>
        <v>0</v>
      </c>
      <c r="F7" s="23">
        <f ca="1" t="shared" si="2"/>
        <v>0</v>
      </c>
      <c r="G7" s="108" t="str">
        <f ca="1" t="shared" si="0"/>
        <v/>
      </c>
      <c r="H7" s="460">
        <f>VLOOKUP(B7,资产负债表!$B$7:$C$38,2,FALSE)</f>
        <v>0</v>
      </c>
      <c r="I7" s="470">
        <f ca="1" t="shared" si="1"/>
        <v>0</v>
      </c>
    </row>
    <row r="8" customHeight="1" spans="1:9">
      <c r="A8" s="20">
        <v>4</v>
      </c>
      <c r="B8" s="461" t="s">
        <v>23</v>
      </c>
      <c r="C8" s="23">
        <f ca="1">流动汇总!C7</f>
        <v>0</v>
      </c>
      <c r="D8" s="23">
        <f ca="1">流动汇总!D7</f>
        <v>0</v>
      </c>
      <c r="E8" s="23">
        <f ca="1">流动汇总!E7</f>
        <v>0</v>
      </c>
      <c r="F8" s="23">
        <f ca="1" t="shared" si="2"/>
        <v>0</v>
      </c>
      <c r="G8" s="108" t="str">
        <f ca="1" t="shared" si="0"/>
        <v/>
      </c>
      <c r="H8" s="460">
        <f>VLOOKUP(B8,资产负债表!$B$7:$C$38,2,FALSE)</f>
        <v>0</v>
      </c>
      <c r="I8" s="470">
        <f ca="1" t="shared" si="1"/>
        <v>0</v>
      </c>
    </row>
    <row r="9" customHeight="1" spans="1:9">
      <c r="A9" s="20">
        <v>5</v>
      </c>
      <c r="B9" s="461" t="s">
        <v>25</v>
      </c>
      <c r="C9" s="23">
        <f ca="1">流动汇总!C8</f>
        <v>0</v>
      </c>
      <c r="D9" s="23">
        <f ca="1">流动汇总!D8</f>
        <v>0</v>
      </c>
      <c r="E9" s="23">
        <f ca="1">流动汇总!E8</f>
        <v>0</v>
      </c>
      <c r="F9" s="23">
        <f ca="1" t="shared" si="2"/>
        <v>0</v>
      </c>
      <c r="G9" s="108" t="str">
        <f ca="1" t="shared" si="0"/>
        <v/>
      </c>
      <c r="H9" s="460">
        <f>VLOOKUP(B9,资产负债表!$B$7:$C$38,2,FALSE)</f>
        <v>0</v>
      </c>
      <c r="I9" s="470">
        <f ca="1" t="shared" si="1"/>
        <v>0</v>
      </c>
    </row>
    <row r="10" customHeight="1" spans="1:9">
      <c r="A10" s="20">
        <v>6</v>
      </c>
      <c r="B10" s="461" t="s">
        <v>27</v>
      </c>
      <c r="C10" s="23">
        <f ca="1">流动汇总!C9</f>
        <v>0</v>
      </c>
      <c r="D10" s="23">
        <f ca="1">流动汇总!D9</f>
        <v>0</v>
      </c>
      <c r="E10" s="23">
        <f ca="1">流动汇总!E9</f>
        <v>0</v>
      </c>
      <c r="F10" s="23">
        <f ca="1" t="shared" si="2"/>
        <v>0</v>
      </c>
      <c r="G10" s="108" t="str">
        <f ca="1" t="shared" si="0"/>
        <v/>
      </c>
      <c r="H10" s="460">
        <f>VLOOKUP(B10,资产负债表!$B$7:$C$38,2,FALSE)</f>
        <v>0</v>
      </c>
      <c r="I10" s="470">
        <f ca="1" t="shared" si="1"/>
        <v>0</v>
      </c>
    </row>
    <row r="11" customHeight="1" spans="1:9">
      <c r="A11" s="20">
        <v>7</v>
      </c>
      <c r="B11" s="461" t="s">
        <v>29</v>
      </c>
      <c r="C11" s="23">
        <f ca="1">流动汇总!C10</f>
        <v>0</v>
      </c>
      <c r="D11" s="23">
        <f ca="1">流动汇总!D10</f>
        <v>0</v>
      </c>
      <c r="E11" s="23">
        <f ca="1">流动汇总!E10</f>
        <v>0</v>
      </c>
      <c r="F11" s="23">
        <f ca="1" t="shared" si="2"/>
        <v>0</v>
      </c>
      <c r="G11" s="108" t="str">
        <f ca="1" t="shared" si="0"/>
        <v/>
      </c>
      <c r="H11" s="460">
        <f>VLOOKUP(B11,资产负债表!$B$7:$C$38,2,FALSE)</f>
        <v>0</v>
      </c>
      <c r="I11" s="470">
        <f ca="1" t="shared" si="1"/>
        <v>0</v>
      </c>
    </row>
    <row r="12" customHeight="1" spans="1:9">
      <c r="A12" s="20">
        <v>8</v>
      </c>
      <c r="B12" s="461" t="s">
        <v>31</v>
      </c>
      <c r="C12" s="23">
        <f ca="1">流动汇总!C11</f>
        <v>0</v>
      </c>
      <c r="D12" s="23">
        <f ca="1">流动汇总!D11</f>
        <v>0</v>
      </c>
      <c r="E12" s="23">
        <f ca="1">流动汇总!E11</f>
        <v>0</v>
      </c>
      <c r="F12" s="23">
        <f ca="1" t="shared" si="2"/>
        <v>0</v>
      </c>
      <c r="G12" s="108" t="str">
        <f ca="1" t="shared" si="0"/>
        <v/>
      </c>
      <c r="H12" s="460">
        <f>VLOOKUP(B12,资产负债表!$B$7:$C$38,2,FALSE)</f>
        <v>0</v>
      </c>
      <c r="I12" s="470">
        <f ca="1" t="shared" si="1"/>
        <v>0</v>
      </c>
    </row>
    <row r="13" customHeight="1" spans="1:9">
      <c r="A13" s="20">
        <v>9</v>
      </c>
      <c r="B13" s="461" t="s">
        <v>33</v>
      </c>
      <c r="C13" s="23">
        <f ca="1">流动汇总!C12</f>
        <v>0</v>
      </c>
      <c r="D13" s="23">
        <f ca="1">流动汇总!D12</f>
        <v>0</v>
      </c>
      <c r="E13" s="23">
        <f ca="1">流动汇总!E12</f>
        <v>0</v>
      </c>
      <c r="F13" s="23">
        <f ca="1" t="shared" si="2"/>
        <v>0</v>
      </c>
      <c r="G13" s="108" t="str">
        <f ca="1" t="shared" si="0"/>
        <v/>
      </c>
      <c r="H13" s="460">
        <f>VLOOKUP(B13,资产负债表!$B$7:$C$38,2,FALSE)</f>
        <v>0</v>
      </c>
      <c r="I13" s="470">
        <f ca="1" t="shared" si="1"/>
        <v>0</v>
      </c>
    </row>
    <row r="14" customHeight="1" spans="1:9">
      <c r="A14" s="20">
        <v>10</v>
      </c>
      <c r="B14" s="461" t="s">
        <v>35</v>
      </c>
      <c r="C14" s="23">
        <f ca="1">流动汇总!C13</f>
        <v>0</v>
      </c>
      <c r="D14" s="23">
        <f ca="1">流动汇总!D13</f>
        <v>0</v>
      </c>
      <c r="E14" s="23">
        <f ca="1">流动汇总!E13</f>
        <v>0</v>
      </c>
      <c r="F14" s="23">
        <f ca="1" t="shared" si="2"/>
        <v>0</v>
      </c>
      <c r="G14" s="108" t="str">
        <f ca="1" t="shared" si="0"/>
        <v/>
      </c>
      <c r="H14" s="460">
        <f>VLOOKUP(B14,资产负债表!$B$7:$C$38,2,FALSE)</f>
        <v>0</v>
      </c>
      <c r="I14" s="470">
        <f ca="1" t="shared" si="1"/>
        <v>0</v>
      </c>
    </row>
    <row r="15" customHeight="1" spans="1:9">
      <c r="A15" s="20">
        <v>11</v>
      </c>
      <c r="B15" s="461" t="s">
        <v>117</v>
      </c>
      <c r="C15" s="23">
        <f ca="1">流动汇总!C14</f>
        <v>0</v>
      </c>
      <c r="D15" s="23">
        <f ca="1">流动汇总!D14</f>
        <v>0</v>
      </c>
      <c r="E15" s="23">
        <f ca="1">流动汇总!E14</f>
        <v>0</v>
      </c>
      <c r="F15" s="23">
        <f ca="1" t="shared" si="2"/>
        <v>0</v>
      </c>
      <c r="G15" s="108" t="str">
        <f ca="1" t="shared" si="0"/>
        <v/>
      </c>
      <c r="H15" s="460">
        <f>VLOOKUP(B15,资产负债表!$B$7:$C$38,2,FALSE)</f>
        <v>0</v>
      </c>
      <c r="I15" s="470">
        <f ca="1" t="shared" si="1"/>
        <v>0</v>
      </c>
    </row>
    <row r="16" customHeight="1" spans="1:9">
      <c r="A16" s="20">
        <v>12</v>
      </c>
      <c r="B16" s="461" t="s">
        <v>53</v>
      </c>
      <c r="C16" s="23">
        <f ca="1">流动汇总!C15</f>
        <v>0</v>
      </c>
      <c r="D16" s="23">
        <f ca="1">流动汇总!D15</f>
        <v>0</v>
      </c>
      <c r="E16" s="23">
        <f ca="1">流动汇总!E15</f>
        <v>0</v>
      </c>
      <c r="F16" s="23">
        <f ca="1" t="shared" si="2"/>
        <v>0</v>
      </c>
      <c r="G16" s="108" t="str">
        <f ca="1" t="shared" si="0"/>
        <v/>
      </c>
      <c r="H16" s="460">
        <f>VLOOKUP(B16,资产负债表!$B$7:$C$38,2,FALSE)</f>
        <v>0</v>
      </c>
      <c r="I16" s="470">
        <f ca="1" t="shared" si="1"/>
        <v>0</v>
      </c>
    </row>
    <row r="17" s="42" customFormat="1" customHeight="1" spans="1:10">
      <c r="A17" s="304">
        <v>14</v>
      </c>
      <c r="B17" s="458" t="s">
        <v>175</v>
      </c>
      <c r="C17" s="125" t="e">
        <f ca="1">SUM(C18:C34)</f>
        <v>#REF!</v>
      </c>
      <c r="D17" s="125" t="e">
        <f ca="1">SUM(D18:D34)</f>
        <v>#REF!</v>
      </c>
      <c r="E17" s="125">
        <f ca="1">SUM(E18:E34)</f>
        <v>0</v>
      </c>
      <c r="F17" s="125" t="e">
        <f ca="1">SUM(F18:F34)</f>
        <v>#REF!</v>
      </c>
      <c r="G17" s="459" t="e">
        <f ca="1" t="shared" si="0"/>
        <v>#REF!</v>
      </c>
      <c r="H17" s="460">
        <f>VLOOKUP("非流动资产合计",资产负债表!$B$7:$C$38,2,FALSE)</f>
        <v>0</v>
      </c>
      <c r="I17" s="470" t="e">
        <f ca="1" t="shared" si="1"/>
        <v>#REF!</v>
      </c>
      <c r="J17" s="11"/>
    </row>
    <row r="18" customHeight="1" spans="1:9">
      <c r="A18" s="20">
        <v>15</v>
      </c>
      <c r="B18" s="461" t="s">
        <v>55</v>
      </c>
      <c r="C18" s="23">
        <f ca="1">非流动资产汇总!C5</f>
        <v>0</v>
      </c>
      <c r="D18" s="23">
        <f ca="1">非流动资产汇总!D5</f>
        <v>0</v>
      </c>
      <c r="E18" s="23">
        <f ca="1">非流动资产汇总!E5</f>
        <v>0</v>
      </c>
      <c r="F18" s="23">
        <f ca="1" t="shared" ref="F18:F34" si="3">E18-D18</f>
        <v>0</v>
      </c>
      <c r="G18" s="108" t="str">
        <f ca="1" t="shared" si="0"/>
        <v/>
      </c>
      <c r="H18" s="460">
        <f>VLOOKUP(B18,资产负债表!$B$7:$C$38,2,FALSE)</f>
        <v>0</v>
      </c>
      <c r="I18" s="470">
        <f ca="1" t="shared" si="1"/>
        <v>0</v>
      </c>
    </row>
    <row r="19" customHeight="1" spans="1:9">
      <c r="A19" s="20">
        <v>16</v>
      </c>
      <c r="B19" s="461" t="s">
        <v>57</v>
      </c>
      <c r="C19" s="23">
        <f ca="1">非流动资产汇总!C6</f>
        <v>0</v>
      </c>
      <c r="D19" s="23">
        <f ca="1">非流动资产汇总!D6</f>
        <v>0</v>
      </c>
      <c r="E19" s="23">
        <f ca="1">非流动资产汇总!E6</f>
        <v>0</v>
      </c>
      <c r="F19" s="23">
        <f ca="1" t="shared" si="3"/>
        <v>0</v>
      </c>
      <c r="G19" s="108" t="str">
        <f ca="1" t="shared" si="0"/>
        <v/>
      </c>
      <c r="H19" s="460">
        <f>VLOOKUP(B19,资产负债表!$B$7:$C$38,2,FALSE)</f>
        <v>0</v>
      </c>
      <c r="I19" s="470">
        <f ca="1" t="shared" si="1"/>
        <v>0</v>
      </c>
    </row>
    <row r="20" customHeight="1" spans="1:9">
      <c r="A20" s="20">
        <v>17</v>
      </c>
      <c r="B20" s="461" t="s">
        <v>58</v>
      </c>
      <c r="C20" s="23">
        <f ca="1">非流动资产汇总!C7</f>
        <v>0</v>
      </c>
      <c r="D20" s="23">
        <f ca="1">非流动资产汇总!D7</f>
        <v>0</v>
      </c>
      <c r="E20" s="23">
        <f ca="1">非流动资产汇总!E7</f>
        <v>0</v>
      </c>
      <c r="F20" s="23">
        <f ca="1" t="shared" si="3"/>
        <v>0</v>
      </c>
      <c r="G20" s="108" t="str">
        <f ca="1" t="shared" si="0"/>
        <v/>
      </c>
      <c r="H20" s="460">
        <f>VLOOKUP(B20,资产负债表!$B$7:$C$38,2,FALSE)</f>
        <v>0</v>
      </c>
      <c r="I20" s="470">
        <f ca="1" t="shared" si="1"/>
        <v>0</v>
      </c>
    </row>
    <row r="21" customHeight="1" spans="1:9">
      <c r="A21" s="20">
        <v>18</v>
      </c>
      <c r="B21" s="461" t="s">
        <v>59</v>
      </c>
      <c r="C21" s="23">
        <f ca="1">非流动资产汇总!C8</f>
        <v>0</v>
      </c>
      <c r="D21" s="23">
        <f ca="1">非流动资产汇总!D8</f>
        <v>0</v>
      </c>
      <c r="E21" s="23">
        <f ca="1">非流动资产汇总!E8</f>
        <v>0</v>
      </c>
      <c r="F21" s="23">
        <f ca="1" t="shared" si="3"/>
        <v>0</v>
      </c>
      <c r="G21" s="108" t="str">
        <f ca="1" t="shared" si="0"/>
        <v/>
      </c>
      <c r="H21" s="460">
        <f>VLOOKUP(B21,资产负债表!$B$7:$C$38,2,FALSE)</f>
        <v>0</v>
      </c>
      <c r="I21" s="470">
        <f ca="1" t="shared" si="1"/>
        <v>0</v>
      </c>
    </row>
    <row r="22" customHeight="1" spans="1:9">
      <c r="A22" s="20">
        <v>19</v>
      </c>
      <c r="B22" s="461" t="s">
        <v>60</v>
      </c>
      <c r="C22" s="23">
        <f ca="1">非流动资产汇总!C9</f>
        <v>0</v>
      </c>
      <c r="D22" s="23">
        <f ca="1">非流动资产汇总!D9</f>
        <v>0</v>
      </c>
      <c r="E22" s="23">
        <f ca="1">非流动资产汇总!E9</f>
        <v>0</v>
      </c>
      <c r="F22" s="23">
        <f ca="1" t="shared" si="3"/>
        <v>0</v>
      </c>
      <c r="G22" s="108" t="str">
        <f ca="1" t="shared" si="0"/>
        <v/>
      </c>
      <c r="H22" s="460">
        <f>VLOOKUP(B22,资产负债表!$B$7:$C$38,2,FALSE)</f>
        <v>0</v>
      </c>
      <c r="I22" s="470">
        <f ca="1" t="shared" si="1"/>
        <v>0</v>
      </c>
    </row>
    <row r="23" customHeight="1" spans="1:9">
      <c r="A23" s="20">
        <v>20</v>
      </c>
      <c r="B23" s="461" t="s">
        <v>61</v>
      </c>
      <c r="C23" s="23" t="e">
        <f ca="1">非流动资产汇总!C10</f>
        <v>#REF!</v>
      </c>
      <c r="D23" s="23" t="e">
        <f ca="1">非流动资产汇总!D10</f>
        <v>#REF!</v>
      </c>
      <c r="E23" s="23">
        <f ca="1">非流动资产汇总!E10</f>
        <v>0</v>
      </c>
      <c r="F23" s="23" t="e">
        <f ca="1" t="shared" si="3"/>
        <v>#REF!</v>
      </c>
      <c r="G23" s="108" t="e">
        <f ca="1" t="shared" si="0"/>
        <v>#REF!</v>
      </c>
      <c r="H23" s="460">
        <f>VLOOKUP(B23,资产负债表!$B$7:$C$38,2,FALSE)</f>
        <v>0</v>
      </c>
      <c r="I23" s="470" t="e">
        <f ca="1" t="shared" si="1"/>
        <v>#REF!</v>
      </c>
    </row>
    <row r="24" customHeight="1" spans="1:9">
      <c r="A24" s="20">
        <v>21</v>
      </c>
      <c r="B24" s="461" t="s">
        <v>69</v>
      </c>
      <c r="C24" s="23">
        <f ca="1">非流动资产汇总!C11</f>
        <v>0</v>
      </c>
      <c r="D24" s="23">
        <f ca="1">非流动资产汇总!D11</f>
        <v>0</v>
      </c>
      <c r="E24" s="23">
        <f ca="1">非流动资产汇总!E11</f>
        <v>0</v>
      </c>
      <c r="F24" s="23">
        <f ca="1" t="shared" si="3"/>
        <v>0</v>
      </c>
      <c r="G24" s="108" t="str">
        <f ca="1" t="shared" si="0"/>
        <v/>
      </c>
      <c r="H24" s="460">
        <f>VLOOKUP(B24,资产负债表!$B$7:$C$38,2,FALSE)</f>
        <v>0</v>
      </c>
      <c r="I24" s="470">
        <f ca="1" t="shared" si="1"/>
        <v>0</v>
      </c>
    </row>
    <row r="25" customHeight="1" spans="1:9">
      <c r="A25" s="20">
        <v>22</v>
      </c>
      <c r="B25" s="461" t="s">
        <v>72</v>
      </c>
      <c r="C25" s="23">
        <f>非流动资产汇总!C12</f>
        <v>0</v>
      </c>
      <c r="D25" s="23">
        <f>非流动资产汇总!D12</f>
        <v>0</v>
      </c>
      <c r="E25" s="23">
        <f>非流动资产汇总!E12</f>
        <v>0</v>
      </c>
      <c r="F25" s="23">
        <f t="shared" si="3"/>
        <v>0</v>
      </c>
      <c r="G25" s="108" t="str">
        <f t="shared" si="0"/>
        <v/>
      </c>
      <c r="H25" s="460">
        <f>VLOOKUP(B25,资产负债表!$B$7:$C$38,2,FALSE)</f>
        <v>0</v>
      </c>
      <c r="I25" s="470">
        <f t="shared" si="1"/>
        <v>0</v>
      </c>
    </row>
    <row r="26" customHeight="1" spans="1:9">
      <c r="A26" s="20">
        <v>23</v>
      </c>
      <c r="B26" s="461" t="s">
        <v>73</v>
      </c>
      <c r="C26" s="23">
        <f ca="1">非流动资产汇总!C13</f>
        <v>0</v>
      </c>
      <c r="D26" s="23">
        <f ca="1">非流动资产汇总!D13</f>
        <v>0</v>
      </c>
      <c r="E26" s="23">
        <f ca="1">非流动资产汇总!E13</f>
        <v>0</v>
      </c>
      <c r="F26" s="23">
        <f ca="1" t="shared" si="3"/>
        <v>0</v>
      </c>
      <c r="G26" s="108" t="str">
        <f ca="1" t="shared" si="0"/>
        <v/>
      </c>
      <c r="H26" s="460">
        <f>VLOOKUP(B26,资产负债表!$B$7:$C$38,2,FALSE)</f>
        <v>0</v>
      </c>
      <c r="I26" s="470">
        <f ca="1" t="shared" si="1"/>
        <v>0</v>
      </c>
    </row>
    <row r="27" customHeight="1" spans="1:9">
      <c r="A27" s="20">
        <v>24</v>
      </c>
      <c r="B27" s="461" t="s">
        <v>74</v>
      </c>
      <c r="C27" s="23">
        <f ca="1">非流动资产汇总!C14</f>
        <v>0</v>
      </c>
      <c r="D27" s="23">
        <f ca="1">非流动资产汇总!D14</f>
        <v>0</v>
      </c>
      <c r="E27" s="23">
        <f ca="1">非流动资产汇总!E14</f>
        <v>0</v>
      </c>
      <c r="F27" s="23">
        <f ca="1" t="shared" si="3"/>
        <v>0</v>
      </c>
      <c r="G27" s="108" t="str">
        <f ca="1" t="shared" si="0"/>
        <v/>
      </c>
      <c r="H27" s="460">
        <f>VLOOKUP(B27,资产负债表!$B$7:$C$38,2,FALSE)</f>
        <v>0</v>
      </c>
      <c r="I27" s="470">
        <f ca="1" t="shared" si="1"/>
        <v>0</v>
      </c>
    </row>
    <row r="28" customHeight="1" spans="1:9">
      <c r="A28" s="20">
        <v>25</v>
      </c>
      <c r="B28" s="461" t="s">
        <v>75</v>
      </c>
      <c r="C28" s="23">
        <f ca="1">非流动资产汇总!C15</f>
        <v>0</v>
      </c>
      <c r="D28" s="23">
        <f ca="1">非流动资产汇总!D15</f>
        <v>0</v>
      </c>
      <c r="E28" s="23">
        <f ca="1">非流动资产汇总!E15</f>
        <v>0</v>
      </c>
      <c r="F28" s="23">
        <f ca="1" t="shared" si="3"/>
        <v>0</v>
      </c>
      <c r="G28" s="108" t="str">
        <f ca="1" t="shared" si="0"/>
        <v/>
      </c>
      <c r="H28" s="460">
        <f>VLOOKUP(B28,资产负债表!$B$7:$C$38,2,FALSE)</f>
        <v>0</v>
      </c>
      <c r="I28" s="470">
        <f ca="1" t="shared" si="1"/>
        <v>0</v>
      </c>
    </row>
    <row r="29" customHeight="1" spans="1:9">
      <c r="A29" s="20">
        <v>26</v>
      </c>
      <c r="B29" s="461" t="s">
        <v>76</v>
      </c>
      <c r="C29" s="23">
        <f ca="1">非流动资产汇总!C16</f>
        <v>0</v>
      </c>
      <c r="D29" s="23">
        <f ca="1">非流动资产汇总!D16</f>
        <v>0</v>
      </c>
      <c r="E29" s="23">
        <f ca="1">非流动资产汇总!E16</f>
        <v>0</v>
      </c>
      <c r="F29" s="23">
        <f ca="1" t="shared" si="3"/>
        <v>0</v>
      </c>
      <c r="G29" s="108" t="str">
        <f ca="1" t="shared" si="0"/>
        <v/>
      </c>
      <c r="H29" s="460">
        <f>VLOOKUP(B29,资产负债表!$B$7:$C$38,2,FALSE)</f>
        <v>0</v>
      </c>
      <c r="I29" s="470">
        <f ca="1" t="shared" si="1"/>
        <v>0</v>
      </c>
    </row>
    <row r="30" customHeight="1" spans="1:9">
      <c r="A30" s="20">
        <v>27</v>
      </c>
      <c r="B30" s="461" t="s">
        <v>79</v>
      </c>
      <c r="C30" s="23">
        <f ca="1">非流动资产汇总!C17</f>
        <v>0</v>
      </c>
      <c r="D30" s="23">
        <f ca="1">非流动资产汇总!D17</f>
        <v>0</v>
      </c>
      <c r="E30" s="23">
        <f ca="1">非流动资产汇总!E17</f>
        <v>0</v>
      </c>
      <c r="F30" s="23">
        <f ca="1" t="shared" si="3"/>
        <v>0</v>
      </c>
      <c r="G30" s="108" t="str">
        <f ca="1" t="shared" si="0"/>
        <v/>
      </c>
      <c r="H30" s="460">
        <f>VLOOKUP(B30,资产负债表!$B$7:$C$38,2,FALSE)</f>
        <v>0</v>
      </c>
      <c r="I30" s="470">
        <f ca="1" t="shared" si="1"/>
        <v>0</v>
      </c>
    </row>
    <row r="31" customHeight="1" spans="1:9">
      <c r="A31" s="20">
        <v>28</v>
      </c>
      <c r="B31" s="461" t="s">
        <v>80</v>
      </c>
      <c r="C31" s="23">
        <f ca="1">非流动资产汇总!C18</f>
        <v>0</v>
      </c>
      <c r="D31" s="23">
        <f ca="1">非流动资产汇总!D18</f>
        <v>0</v>
      </c>
      <c r="E31" s="23">
        <f ca="1">非流动资产汇总!E18</f>
        <v>0</v>
      </c>
      <c r="F31" s="23">
        <f ca="1" t="shared" si="3"/>
        <v>0</v>
      </c>
      <c r="G31" s="108" t="str">
        <f ca="1" t="shared" si="0"/>
        <v/>
      </c>
      <c r="H31" s="460">
        <f>VLOOKUP(B31,资产负债表!$B$7:$C$38,2,FALSE)</f>
        <v>0</v>
      </c>
      <c r="I31" s="470">
        <f ca="1" t="shared" si="1"/>
        <v>0</v>
      </c>
    </row>
    <row r="32" customHeight="1" spans="1:9">
      <c r="A32" s="20">
        <v>29</v>
      </c>
      <c r="B32" s="461" t="s">
        <v>82</v>
      </c>
      <c r="C32" s="23">
        <f ca="1">非流动资产汇总!C19</f>
        <v>0</v>
      </c>
      <c r="D32" s="23">
        <f ca="1">非流动资产汇总!D19</f>
        <v>0</v>
      </c>
      <c r="E32" s="23">
        <f ca="1">非流动资产汇总!E19</f>
        <v>0</v>
      </c>
      <c r="F32" s="23">
        <f ca="1" t="shared" si="3"/>
        <v>0</v>
      </c>
      <c r="G32" s="108" t="str">
        <f ca="1" t="shared" si="0"/>
        <v/>
      </c>
      <c r="H32" s="460">
        <f>VLOOKUP(B32,资产负债表!$B$7:$C$38,2,FALSE)</f>
        <v>0</v>
      </c>
      <c r="I32" s="470">
        <f ca="1" t="shared" si="1"/>
        <v>0</v>
      </c>
    </row>
    <row r="33" customHeight="1" spans="1:9">
      <c r="A33" s="20">
        <v>30</v>
      </c>
      <c r="B33" s="461" t="s">
        <v>83</v>
      </c>
      <c r="C33" s="23">
        <f ca="1">非流动资产汇总!C20</f>
        <v>0</v>
      </c>
      <c r="D33" s="23">
        <f ca="1">非流动资产汇总!D20</f>
        <v>0</v>
      </c>
      <c r="E33" s="23">
        <f ca="1">非流动资产汇总!E20</f>
        <v>0</v>
      </c>
      <c r="F33" s="23">
        <f ca="1" t="shared" si="3"/>
        <v>0</v>
      </c>
      <c r="G33" s="108" t="str">
        <f ca="1" t="shared" si="0"/>
        <v/>
      </c>
      <c r="H33" s="460">
        <f>VLOOKUP(B33,资产负债表!$B$7:$C$38,2,FALSE)</f>
        <v>0</v>
      </c>
      <c r="I33" s="470">
        <f ca="1" t="shared" si="1"/>
        <v>0</v>
      </c>
    </row>
    <row r="34" customHeight="1" spans="1:9">
      <c r="A34" s="20">
        <v>31</v>
      </c>
      <c r="B34" s="461" t="s">
        <v>84</v>
      </c>
      <c r="C34" s="23">
        <f ca="1">非流动资产汇总!C21</f>
        <v>0</v>
      </c>
      <c r="D34" s="23">
        <f ca="1">非流动资产汇总!D21</f>
        <v>0</v>
      </c>
      <c r="E34" s="23">
        <f ca="1">非流动资产汇总!E21</f>
        <v>0</v>
      </c>
      <c r="F34" s="23">
        <f ca="1" t="shared" si="3"/>
        <v>0</v>
      </c>
      <c r="G34" s="108" t="str">
        <f ca="1" t="shared" si="0"/>
        <v/>
      </c>
      <c r="H34" s="460">
        <f>VLOOKUP(B34,资产负债表!$B$7:$C$38,2,FALSE)</f>
        <v>0</v>
      </c>
      <c r="I34" s="470">
        <f ca="1" t="shared" si="1"/>
        <v>0</v>
      </c>
    </row>
    <row r="35" s="42" customFormat="1" customHeight="1" spans="1:9">
      <c r="A35" s="304">
        <v>33</v>
      </c>
      <c r="B35" s="462" t="s">
        <v>176</v>
      </c>
      <c r="C35" s="125" t="e">
        <f ca="1">SUM(C5,C17)</f>
        <v>#REF!</v>
      </c>
      <c r="D35" s="125" t="e">
        <f ca="1">SUM(D5,D17)</f>
        <v>#REF!</v>
      </c>
      <c r="E35" s="125">
        <f ca="1">SUM(E5,E17)</f>
        <v>0</v>
      </c>
      <c r="F35" s="125" t="e">
        <f ca="1">SUM(F5,F17)</f>
        <v>#REF!</v>
      </c>
      <c r="G35" s="459" t="e">
        <f ca="1" t="shared" si="0"/>
        <v>#REF!</v>
      </c>
      <c r="H35" s="460">
        <f>VLOOKUP("资产合计",资产负债表!B5:C38,2,FALSE)</f>
        <v>0</v>
      </c>
      <c r="I35" s="470" t="e">
        <f ca="1" t="shared" si="1"/>
        <v>#REF!</v>
      </c>
    </row>
    <row r="36" s="42" customFormat="1" customHeight="1" spans="1:9">
      <c r="A36" s="304">
        <v>35</v>
      </c>
      <c r="B36" s="462" t="s">
        <v>177</v>
      </c>
      <c r="C36" s="125">
        <f ca="1">SUM(C37:C48)</f>
        <v>0</v>
      </c>
      <c r="D36" s="125">
        <f ca="1">SUM(D37:D48)</f>
        <v>0</v>
      </c>
      <c r="E36" s="125">
        <f ca="1">SUM(E37:E48)</f>
        <v>0</v>
      </c>
      <c r="F36" s="125">
        <f ca="1">SUM(F37:F48)</f>
        <v>0</v>
      </c>
      <c r="G36" s="459" t="str">
        <f ca="1" t="shared" si="0"/>
        <v/>
      </c>
      <c r="H36" s="460">
        <f>VLOOKUP("流动负债合计",资产负债表!D6:E38,2,FALSE)</f>
        <v>0</v>
      </c>
      <c r="I36" s="470">
        <f ca="1" t="shared" si="1"/>
        <v>0</v>
      </c>
    </row>
    <row r="37" customHeight="1" spans="1:9">
      <c r="A37" s="20">
        <v>36</v>
      </c>
      <c r="B37" s="461" t="s">
        <v>11</v>
      </c>
      <c r="C37" s="23">
        <f ca="1">流动负债汇总!C5</f>
        <v>0</v>
      </c>
      <c r="D37" s="23">
        <f ca="1">流动负债汇总!D5</f>
        <v>0</v>
      </c>
      <c r="E37" s="23">
        <f ca="1">流动负债汇总!E5</f>
        <v>0</v>
      </c>
      <c r="F37" s="23">
        <f ca="1" t="shared" ref="F37:F48" si="4">E37-D37</f>
        <v>0</v>
      </c>
      <c r="G37" s="108" t="str">
        <f ca="1" t="shared" ref="G37:G58" si="5">IF(D37=0,"",F37/ABS(D37)*100)</f>
        <v/>
      </c>
      <c r="H37" s="460">
        <f>VLOOKUP(B37,资产负债表!D7:E38,2,FALSE)</f>
        <v>0</v>
      </c>
      <c r="I37" s="470">
        <f ca="1" t="shared" ref="I37:I58" si="6">ROUND(D37-H37,2)</f>
        <v>0</v>
      </c>
    </row>
    <row r="38" customHeight="1" spans="1:9">
      <c r="A38" s="20">
        <v>37</v>
      </c>
      <c r="B38" s="461" t="s">
        <v>13</v>
      </c>
      <c r="C38" s="23">
        <f ca="1">流动负债汇总!C6</f>
        <v>0</v>
      </c>
      <c r="D38" s="23">
        <f ca="1">流动负债汇总!D6</f>
        <v>0</v>
      </c>
      <c r="E38" s="23">
        <f ca="1">流动负债汇总!E6</f>
        <v>0</v>
      </c>
      <c r="F38" s="23">
        <f ca="1" t="shared" si="4"/>
        <v>0</v>
      </c>
      <c r="G38" s="108" t="str">
        <f ca="1" t="shared" si="5"/>
        <v/>
      </c>
      <c r="H38" s="460">
        <f>VLOOKUP(B38,资产负债表!D8:E39,2,FALSE)</f>
        <v>0</v>
      </c>
      <c r="I38" s="470">
        <f ca="1" t="shared" si="6"/>
        <v>0</v>
      </c>
    </row>
    <row r="39" customHeight="1" spans="1:9">
      <c r="A39" s="20">
        <v>38</v>
      </c>
      <c r="B39" s="461" t="s">
        <v>15</v>
      </c>
      <c r="C39" s="23">
        <f ca="1">流动负债汇总!C7</f>
        <v>0</v>
      </c>
      <c r="D39" s="23">
        <f ca="1">流动负债汇总!D7</f>
        <v>0</v>
      </c>
      <c r="E39" s="23">
        <f ca="1">流动负债汇总!E7</f>
        <v>0</v>
      </c>
      <c r="F39" s="23">
        <f ca="1" t="shared" si="4"/>
        <v>0</v>
      </c>
      <c r="G39" s="108" t="str">
        <f ca="1" t="shared" si="5"/>
        <v/>
      </c>
      <c r="H39" s="460">
        <f>VLOOKUP(B39,资产负债表!D9:E40,2,FALSE)</f>
        <v>0</v>
      </c>
      <c r="I39" s="470">
        <f ca="1" t="shared" si="6"/>
        <v>0</v>
      </c>
    </row>
    <row r="40" customHeight="1" spans="1:9">
      <c r="A40" s="20">
        <v>39</v>
      </c>
      <c r="B40" s="461" t="s">
        <v>18</v>
      </c>
      <c r="C40" s="23">
        <f ca="1">流动负债汇总!C8</f>
        <v>0</v>
      </c>
      <c r="D40" s="23">
        <f ca="1">流动负债汇总!D8</f>
        <v>0</v>
      </c>
      <c r="E40" s="23">
        <f ca="1">流动负债汇总!E8</f>
        <v>0</v>
      </c>
      <c r="F40" s="23">
        <f ca="1" t="shared" si="4"/>
        <v>0</v>
      </c>
      <c r="G40" s="108" t="str">
        <f ca="1" t="shared" si="5"/>
        <v/>
      </c>
      <c r="H40" s="460">
        <f>VLOOKUP(B40,资产负债表!D10:E41,2,FALSE)</f>
        <v>0</v>
      </c>
      <c r="I40" s="470">
        <f ca="1" t="shared" si="6"/>
        <v>0</v>
      </c>
    </row>
    <row r="41" customHeight="1" spans="1:9">
      <c r="A41" s="20">
        <v>40</v>
      </c>
      <c r="B41" s="461" t="s">
        <v>20</v>
      </c>
      <c r="C41" s="23">
        <f ca="1">流动负债汇总!C9</f>
        <v>0</v>
      </c>
      <c r="D41" s="23">
        <f ca="1">流动负债汇总!D9</f>
        <v>0</v>
      </c>
      <c r="E41" s="23">
        <f ca="1">流动负债汇总!E9</f>
        <v>0</v>
      </c>
      <c r="F41" s="23">
        <f ca="1" t="shared" si="4"/>
        <v>0</v>
      </c>
      <c r="G41" s="108" t="str">
        <f ca="1" t="shared" si="5"/>
        <v/>
      </c>
      <c r="H41" s="460">
        <f>VLOOKUP(B41,资产负债表!D11:E42,2,FALSE)</f>
        <v>0</v>
      </c>
      <c r="I41" s="470">
        <f ca="1" t="shared" si="6"/>
        <v>0</v>
      </c>
    </row>
    <row r="42" customHeight="1" spans="1:9">
      <c r="A42" s="20">
        <v>41</v>
      </c>
      <c r="B42" s="461" t="s">
        <v>22</v>
      </c>
      <c r="C42" s="23">
        <f ca="1">流动负债汇总!C10</f>
        <v>0</v>
      </c>
      <c r="D42" s="23">
        <f ca="1">流动负债汇总!D10</f>
        <v>0</v>
      </c>
      <c r="E42" s="23">
        <f ca="1">流动负债汇总!E10</f>
        <v>0</v>
      </c>
      <c r="F42" s="23">
        <f ca="1" t="shared" si="4"/>
        <v>0</v>
      </c>
      <c r="G42" s="108" t="str">
        <f ca="1" t="shared" si="5"/>
        <v/>
      </c>
      <c r="H42" s="460">
        <f>VLOOKUP(B42,资产负债表!D12:E43,2,FALSE)</f>
        <v>0</v>
      </c>
      <c r="I42" s="470">
        <f ca="1" t="shared" si="6"/>
        <v>0</v>
      </c>
    </row>
    <row r="43" customHeight="1" spans="1:9">
      <c r="A43" s="20">
        <v>42</v>
      </c>
      <c r="B43" s="461" t="s">
        <v>24</v>
      </c>
      <c r="C43" s="23">
        <f ca="1">流动负债汇总!C11</f>
        <v>0</v>
      </c>
      <c r="D43" s="23">
        <f ca="1">流动负债汇总!D11</f>
        <v>0</v>
      </c>
      <c r="E43" s="23">
        <f ca="1">流动负债汇总!E11</f>
        <v>0</v>
      </c>
      <c r="F43" s="23">
        <f ca="1" t="shared" si="4"/>
        <v>0</v>
      </c>
      <c r="G43" s="108" t="str">
        <f ca="1" t="shared" si="5"/>
        <v/>
      </c>
      <c r="H43" s="460">
        <f>VLOOKUP(B43,资产负债表!D13:E44,2,FALSE)</f>
        <v>0</v>
      </c>
      <c r="I43" s="470">
        <f ca="1" t="shared" si="6"/>
        <v>0</v>
      </c>
    </row>
    <row r="44" customHeight="1" spans="1:9">
      <c r="A44" s="20">
        <v>43</v>
      </c>
      <c r="B44" s="461" t="s">
        <v>26</v>
      </c>
      <c r="C44" s="23">
        <f ca="1">流动负债汇总!C12</f>
        <v>0</v>
      </c>
      <c r="D44" s="23">
        <f ca="1">流动负债汇总!D12</f>
        <v>0</v>
      </c>
      <c r="E44" s="23">
        <f ca="1">流动负债汇总!E12</f>
        <v>0</v>
      </c>
      <c r="F44" s="23">
        <f ca="1" t="shared" si="4"/>
        <v>0</v>
      </c>
      <c r="G44" s="108" t="str">
        <f ca="1" t="shared" si="5"/>
        <v/>
      </c>
      <c r="H44" s="460">
        <f>VLOOKUP(B44,资产负债表!D14:E45,2,FALSE)</f>
        <v>0</v>
      </c>
      <c r="I44" s="470">
        <f ca="1" t="shared" si="6"/>
        <v>0</v>
      </c>
    </row>
    <row r="45" customHeight="1" spans="1:9">
      <c r="A45" s="20">
        <v>44</v>
      </c>
      <c r="B45" s="461" t="s">
        <v>116</v>
      </c>
      <c r="C45" s="23">
        <f ca="1">流动负债汇总!C13</f>
        <v>0</v>
      </c>
      <c r="D45" s="23">
        <f ca="1">流动负债汇总!D13</f>
        <v>0</v>
      </c>
      <c r="E45" s="23">
        <f ca="1">流动负债汇总!E13</f>
        <v>0</v>
      </c>
      <c r="F45" s="23">
        <f ca="1" t="shared" si="4"/>
        <v>0</v>
      </c>
      <c r="G45" s="108" t="str">
        <f ca="1" t="shared" si="5"/>
        <v/>
      </c>
      <c r="H45" s="460">
        <f>VLOOKUP(B45,资产负债表!D15:E46,2,FALSE)</f>
        <v>0</v>
      </c>
      <c r="I45" s="470">
        <f ca="1" t="shared" si="6"/>
        <v>0</v>
      </c>
    </row>
    <row r="46" customHeight="1" spans="1:9">
      <c r="A46" s="20">
        <v>45</v>
      </c>
      <c r="B46" s="461" t="s">
        <v>30</v>
      </c>
      <c r="C46" s="23">
        <f ca="1">流动负债汇总!C14</f>
        <v>0</v>
      </c>
      <c r="D46" s="23">
        <f ca="1">流动负债汇总!D14</f>
        <v>0</v>
      </c>
      <c r="E46" s="23">
        <f ca="1">流动负债汇总!E14</f>
        <v>0</v>
      </c>
      <c r="F46" s="23">
        <f ca="1" t="shared" si="4"/>
        <v>0</v>
      </c>
      <c r="G46" s="108" t="str">
        <f ca="1" t="shared" si="5"/>
        <v/>
      </c>
      <c r="H46" s="460">
        <f>VLOOKUP(B46,资产负债表!D16:E47,2,FALSE)</f>
        <v>0</v>
      </c>
      <c r="I46" s="470">
        <f ca="1" t="shared" si="6"/>
        <v>0</v>
      </c>
    </row>
    <row r="47" customHeight="1" spans="1:9">
      <c r="A47" s="20">
        <v>46</v>
      </c>
      <c r="B47" s="461" t="s">
        <v>32</v>
      </c>
      <c r="C47" s="23">
        <f ca="1">流动负债汇总!C15</f>
        <v>0</v>
      </c>
      <c r="D47" s="23">
        <f ca="1">流动负债汇总!D15</f>
        <v>0</v>
      </c>
      <c r="E47" s="23">
        <f ca="1">流动负债汇总!E15</f>
        <v>0</v>
      </c>
      <c r="F47" s="23">
        <f ca="1" t="shared" si="4"/>
        <v>0</v>
      </c>
      <c r="G47" s="108" t="str">
        <f ca="1" t="shared" si="5"/>
        <v/>
      </c>
      <c r="H47" s="460">
        <f>VLOOKUP(B47,资产负债表!D17:E48,2,FALSE)</f>
        <v>0</v>
      </c>
      <c r="I47" s="470">
        <f ca="1" t="shared" si="6"/>
        <v>0</v>
      </c>
    </row>
    <row r="48" customHeight="1" spans="1:9">
      <c r="A48" s="20">
        <v>47</v>
      </c>
      <c r="B48" s="461" t="s">
        <v>34</v>
      </c>
      <c r="C48" s="23">
        <f ca="1">流动负债汇总!C16</f>
        <v>0</v>
      </c>
      <c r="D48" s="23">
        <f ca="1">流动负债汇总!D16</f>
        <v>0</v>
      </c>
      <c r="E48" s="23">
        <f ca="1">流动负债汇总!E16</f>
        <v>0</v>
      </c>
      <c r="F48" s="23">
        <f ca="1" t="shared" si="4"/>
        <v>0</v>
      </c>
      <c r="G48" s="108" t="str">
        <f ca="1" t="shared" si="5"/>
        <v/>
      </c>
      <c r="H48" s="460">
        <f>VLOOKUP(B48,资产负债表!D18:E49,2,FALSE)</f>
        <v>0</v>
      </c>
      <c r="I48" s="470">
        <f ca="1" t="shared" si="6"/>
        <v>0</v>
      </c>
    </row>
    <row r="49" s="42" customFormat="1" customHeight="1" spans="1:9">
      <c r="A49" s="304">
        <v>49</v>
      </c>
      <c r="B49" s="462" t="s">
        <v>178</v>
      </c>
      <c r="C49" s="125" t="e">
        <f>SUM(C50:C56)</f>
        <v>#REF!</v>
      </c>
      <c r="D49" s="125" t="e">
        <f>SUM(D50:D56)</f>
        <v>#REF!</v>
      </c>
      <c r="E49" s="125" t="e">
        <f>SUM(E50:E56)</f>
        <v>#REF!</v>
      </c>
      <c r="F49" s="125" t="e">
        <f>SUM(F50:F56)</f>
        <v>#REF!</v>
      </c>
      <c r="G49" s="459" t="e">
        <f t="shared" si="5"/>
        <v>#REF!</v>
      </c>
      <c r="H49" s="460">
        <f>VLOOKUP("非流动负债合计",资产负债表!D20:E51,2,FALSE)</f>
        <v>0</v>
      </c>
      <c r="I49" s="470" t="e">
        <f t="shared" si="6"/>
        <v>#REF!</v>
      </c>
    </row>
    <row r="50" customHeight="1" spans="1:9">
      <c r="A50" s="20">
        <v>50</v>
      </c>
      <c r="B50" s="461" t="s">
        <v>40</v>
      </c>
      <c r="C50" s="23" t="e">
        <f>[1]非流动负债汇总!C5</f>
        <v>#REF!</v>
      </c>
      <c r="D50" s="23" t="e">
        <f>[1]非流动负债汇总!D5</f>
        <v>#REF!</v>
      </c>
      <c r="E50" s="23" t="e">
        <f>[1]非流动负债汇总!E5</f>
        <v>#REF!</v>
      </c>
      <c r="F50" s="23" t="e">
        <f t="shared" ref="F50:F56" si="7">E50-D50</f>
        <v>#REF!</v>
      </c>
      <c r="G50" s="108" t="e">
        <f t="shared" si="5"/>
        <v>#REF!</v>
      </c>
      <c r="H50" s="460">
        <f>VLOOKUP(B50,资产负债表!D21:E52,2,FALSE)</f>
        <v>0</v>
      </c>
      <c r="I50" s="470" t="e">
        <f t="shared" si="6"/>
        <v>#REF!</v>
      </c>
    </row>
    <row r="51" customHeight="1" spans="1:9">
      <c r="A51" s="20">
        <v>51</v>
      </c>
      <c r="B51" s="461" t="s">
        <v>42</v>
      </c>
      <c r="C51" s="23" t="e">
        <f>[1]非流动负债汇总!C6</f>
        <v>#REF!</v>
      </c>
      <c r="D51" s="23" t="e">
        <f>[1]非流动负债汇总!D6</f>
        <v>#REF!</v>
      </c>
      <c r="E51" s="23" t="e">
        <f>[1]非流动负债汇总!E6</f>
        <v>#REF!</v>
      </c>
      <c r="F51" s="23" t="e">
        <f t="shared" si="7"/>
        <v>#REF!</v>
      </c>
      <c r="G51" s="108" t="e">
        <f t="shared" si="5"/>
        <v>#REF!</v>
      </c>
      <c r="H51" s="460">
        <f>VLOOKUP(B51,资产负债表!D22:E53,2,FALSE)</f>
        <v>0</v>
      </c>
      <c r="I51" s="470" t="e">
        <f t="shared" si="6"/>
        <v>#REF!</v>
      </c>
    </row>
    <row r="52" customHeight="1" spans="1:9">
      <c r="A52" s="20">
        <v>52</v>
      </c>
      <c r="B52" s="461" t="s">
        <v>44</v>
      </c>
      <c r="C52" s="23" t="e">
        <f>[1]非流动负债汇总!C7</f>
        <v>#REF!</v>
      </c>
      <c r="D52" s="23" t="e">
        <f>[1]非流动负债汇总!D7</f>
        <v>#REF!</v>
      </c>
      <c r="E52" s="23" t="e">
        <f>[1]非流动负债汇总!E7</f>
        <v>#REF!</v>
      </c>
      <c r="F52" s="23" t="e">
        <f t="shared" si="7"/>
        <v>#REF!</v>
      </c>
      <c r="G52" s="108" t="e">
        <f t="shared" si="5"/>
        <v>#REF!</v>
      </c>
      <c r="H52" s="460">
        <f>VLOOKUP(B52,资产负债表!D23:E54,2,FALSE)</f>
        <v>0</v>
      </c>
      <c r="I52" s="470" t="e">
        <f t="shared" si="6"/>
        <v>#REF!</v>
      </c>
    </row>
    <row r="53" customHeight="1" spans="1:9">
      <c r="A53" s="20">
        <v>53</v>
      </c>
      <c r="B53" s="461" t="s">
        <v>46</v>
      </c>
      <c r="C53" s="23" t="e">
        <f>[1]非流动负债汇总!C8</f>
        <v>#REF!</v>
      </c>
      <c r="D53" s="23" t="e">
        <f>[1]非流动负债汇总!D8</f>
        <v>#REF!</v>
      </c>
      <c r="E53" s="23" t="e">
        <f>[1]非流动负债汇总!E8</f>
        <v>#REF!</v>
      </c>
      <c r="F53" s="23" t="e">
        <f t="shared" si="7"/>
        <v>#REF!</v>
      </c>
      <c r="G53" s="108" t="e">
        <f t="shared" si="5"/>
        <v>#REF!</v>
      </c>
      <c r="H53" s="460">
        <f>VLOOKUP(B53,资产负债表!D24:E55,2,FALSE)</f>
        <v>0</v>
      </c>
      <c r="I53" s="470" t="e">
        <f t="shared" si="6"/>
        <v>#REF!</v>
      </c>
    </row>
    <row r="54" customHeight="1" spans="1:9">
      <c r="A54" s="20">
        <v>54</v>
      </c>
      <c r="B54" s="461" t="s">
        <v>48</v>
      </c>
      <c r="C54" s="23" t="e">
        <f>[1]非流动负债汇总!C9</f>
        <v>#REF!</v>
      </c>
      <c r="D54" s="23" t="e">
        <f>[1]非流动负债汇总!D9</f>
        <v>#REF!</v>
      </c>
      <c r="E54" s="23" t="e">
        <f>[1]非流动负债汇总!E9</f>
        <v>#REF!</v>
      </c>
      <c r="F54" s="23" t="e">
        <f t="shared" si="7"/>
        <v>#REF!</v>
      </c>
      <c r="G54" s="108" t="e">
        <f t="shared" si="5"/>
        <v>#REF!</v>
      </c>
      <c r="H54" s="460">
        <f>VLOOKUP(B54,资产负债表!D25:E56,2,FALSE)</f>
        <v>0</v>
      </c>
      <c r="I54" s="470" t="e">
        <f t="shared" si="6"/>
        <v>#REF!</v>
      </c>
    </row>
    <row r="55" customHeight="1" spans="1:9">
      <c r="A55" s="20">
        <v>55</v>
      </c>
      <c r="B55" s="461" t="s">
        <v>50</v>
      </c>
      <c r="C55" s="23" t="e">
        <f>[1]非流动负债汇总!C10</f>
        <v>#REF!</v>
      </c>
      <c r="D55" s="23" t="e">
        <f>[1]非流动负债汇总!D10</f>
        <v>#REF!</v>
      </c>
      <c r="E55" s="23" t="e">
        <f>[1]非流动负债汇总!E10</f>
        <v>#REF!</v>
      </c>
      <c r="F55" s="23" t="e">
        <f t="shared" si="7"/>
        <v>#REF!</v>
      </c>
      <c r="G55" s="108" t="e">
        <f t="shared" si="5"/>
        <v>#REF!</v>
      </c>
      <c r="H55" s="460">
        <f>VLOOKUP(B55,资产负债表!D26:E57,2,FALSE)</f>
        <v>0</v>
      </c>
      <c r="I55" s="470" t="e">
        <f t="shared" si="6"/>
        <v>#REF!</v>
      </c>
    </row>
    <row r="56" customHeight="1" spans="1:9">
      <c r="A56" s="20">
        <v>56</v>
      </c>
      <c r="B56" s="461" t="s">
        <v>52</v>
      </c>
      <c r="C56" s="23" t="e">
        <f>[1]非流动负债汇总!C11</f>
        <v>#REF!</v>
      </c>
      <c r="D56" s="23" t="e">
        <f>[1]非流动负债汇总!D11</f>
        <v>#REF!</v>
      </c>
      <c r="E56" s="23" t="e">
        <f>[1]非流动负债汇总!E11</f>
        <v>#REF!</v>
      </c>
      <c r="F56" s="23" t="e">
        <f t="shared" si="7"/>
        <v>#REF!</v>
      </c>
      <c r="G56" s="108" t="e">
        <f t="shared" si="5"/>
        <v>#REF!</v>
      </c>
      <c r="H56" s="460">
        <f>VLOOKUP(B56,资产负债表!D27:E58,2,FALSE)</f>
        <v>0</v>
      </c>
      <c r="I56" s="470" t="e">
        <f t="shared" si="6"/>
        <v>#REF!</v>
      </c>
    </row>
    <row r="57" s="42" customFormat="1" customHeight="1" spans="1:9">
      <c r="A57" s="304">
        <v>58</v>
      </c>
      <c r="B57" s="462" t="s">
        <v>179</v>
      </c>
      <c r="C57" s="125" t="e">
        <f ca="1">SUM(C36,C49)</f>
        <v>#REF!</v>
      </c>
      <c r="D57" s="125" t="e">
        <f ca="1">SUM(D36,D49)</f>
        <v>#REF!</v>
      </c>
      <c r="E57" s="125" t="e">
        <f ca="1">SUM(E36,E49)</f>
        <v>#REF!</v>
      </c>
      <c r="F57" s="125" t="e">
        <f ca="1">SUM(F36,F49)</f>
        <v>#REF!</v>
      </c>
      <c r="G57" s="459" t="e">
        <f ca="1" t="shared" si="5"/>
        <v>#REF!</v>
      </c>
      <c r="H57" s="460">
        <f>VLOOKUP("负债合计",资产负债表!D29:E60,2,FALSE)</f>
        <v>0</v>
      </c>
      <c r="I57" s="470" t="e">
        <f ca="1" t="shared" si="6"/>
        <v>#REF!</v>
      </c>
    </row>
    <row r="58" s="42" customFormat="1" customHeight="1" spans="1:9">
      <c r="A58" s="304">
        <v>60</v>
      </c>
      <c r="B58" s="462" t="s">
        <v>180</v>
      </c>
      <c r="C58" s="125" t="e">
        <f ca="1">C35-C57</f>
        <v>#REF!</v>
      </c>
      <c r="D58" s="125" t="e">
        <f ca="1">D35-D57</f>
        <v>#REF!</v>
      </c>
      <c r="E58" s="125" t="e">
        <f ca="1">E35-E57</f>
        <v>#REF!</v>
      </c>
      <c r="F58" s="125" t="e">
        <f ca="1">F35-F57</f>
        <v>#REF!</v>
      </c>
      <c r="G58" s="459" t="e">
        <f ca="1" t="shared" si="5"/>
        <v>#REF!</v>
      </c>
      <c r="H58" s="460">
        <f>VLOOKUP("所有者权益合计",资产负债表!D31:E62,2,FALSE)</f>
        <v>0</v>
      </c>
      <c r="I58" s="470" t="e">
        <f ca="1" t="shared" si="6"/>
        <v>#REF!</v>
      </c>
    </row>
    <row r="59" s="455" customFormat="1" ht="27.75" customHeight="1" spans="1:7">
      <c r="A59" s="463"/>
      <c r="E59" s="464" t="s">
        <v>181</v>
      </c>
      <c r="G59" s="465"/>
    </row>
    <row r="60" ht="12.75" customHeight="1"/>
    <row r="61" customHeight="1" spans="1:1">
      <c r="A61" s="466" t="s">
        <v>182</v>
      </c>
    </row>
    <row r="62" s="10" customFormat="1" ht="14.25" customHeight="1" spans="1:9">
      <c r="A62" s="18" t="s">
        <v>169</v>
      </c>
      <c r="B62" s="456" t="s">
        <v>183</v>
      </c>
      <c r="C62" s="18" t="s">
        <v>142</v>
      </c>
      <c r="D62" s="18" t="s">
        <v>142</v>
      </c>
      <c r="E62" s="18" t="s">
        <v>143</v>
      </c>
      <c r="F62" s="18" t="s">
        <v>170</v>
      </c>
      <c r="G62" s="166" t="s">
        <v>171</v>
      </c>
      <c r="H62" s="457" t="s">
        <v>172</v>
      </c>
      <c r="I62" s="457" t="s">
        <v>173</v>
      </c>
    </row>
    <row r="63" ht="14.25" customHeight="1" spans="1:9">
      <c r="A63" s="18" t="s">
        <v>184</v>
      </c>
      <c r="B63" s="467" t="s">
        <v>185</v>
      </c>
      <c r="C63" s="23">
        <f ca="1">SUM(C64:C66)</f>
        <v>0</v>
      </c>
      <c r="D63" s="23">
        <f ca="1">SUM(D64:D66)</f>
        <v>0</v>
      </c>
      <c r="E63" s="23">
        <f ca="1">SUM(E64:E66)</f>
        <v>0</v>
      </c>
      <c r="F63" s="23">
        <f ca="1">SUM(F64:F66)</f>
        <v>0</v>
      </c>
      <c r="G63" s="108" t="str">
        <f ca="1" t="shared" ref="G63:G81" si="8">IF(D63=0,"",F63/D63*100)</f>
        <v/>
      </c>
      <c r="H63" s="460"/>
      <c r="I63" s="470">
        <f ca="1">SUM(I64:I66)</f>
        <v>0</v>
      </c>
    </row>
    <row r="64" ht="14.25" customHeight="1" spans="1:9">
      <c r="A64" s="20">
        <v>1</v>
      </c>
      <c r="B64" s="468" t="s">
        <v>186</v>
      </c>
      <c r="C64" s="23">
        <f ca="1">应收账款!K27</f>
        <v>0</v>
      </c>
      <c r="D64" s="23">
        <f ca="1">应收账款!K27</f>
        <v>0</v>
      </c>
      <c r="E64" s="23">
        <f ca="1">应收账款!X27</f>
        <v>0</v>
      </c>
      <c r="F64" s="23">
        <f ca="1" t="shared" ref="F64:F80" si="9">E64-D64</f>
        <v>0</v>
      </c>
      <c r="G64" s="108" t="str">
        <f ca="1" t="shared" si="8"/>
        <v/>
      </c>
      <c r="H64" s="460"/>
      <c r="I64" s="470">
        <f ca="1" t="shared" ref="I64:I80" si="10">ROUND(D64-H64,2)</f>
        <v>0</v>
      </c>
    </row>
    <row r="65" ht="14.25" customHeight="1" spans="1:9">
      <c r="A65" s="20">
        <v>2</v>
      </c>
      <c r="B65" s="471" t="s">
        <v>33</v>
      </c>
      <c r="C65" s="23">
        <f ca="1">其他应收款!K26</f>
        <v>0</v>
      </c>
      <c r="D65" s="23">
        <f ca="1">其他应收款!K26</f>
        <v>0</v>
      </c>
      <c r="E65" s="23">
        <f ca="1">其他应收款!X26</f>
        <v>0</v>
      </c>
      <c r="F65" s="23">
        <f ca="1" t="shared" si="9"/>
        <v>0</v>
      </c>
      <c r="G65" s="108" t="str">
        <f ca="1" t="shared" si="8"/>
        <v/>
      </c>
      <c r="H65" s="460"/>
      <c r="I65" s="470">
        <f ca="1" t="shared" si="10"/>
        <v>0</v>
      </c>
    </row>
    <row r="66" ht="14.25" customHeight="1" spans="1:9">
      <c r="A66" s="20">
        <v>3</v>
      </c>
      <c r="B66" s="471" t="s">
        <v>58</v>
      </c>
      <c r="C66" s="23">
        <f>长期应收!E25</f>
        <v>0</v>
      </c>
      <c r="D66" s="23">
        <f>长期应收!F25</f>
        <v>0</v>
      </c>
      <c r="E66" s="23">
        <f>长期应收!G25</f>
        <v>0</v>
      </c>
      <c r="F66" s="23">
        <f t="shared" si="9"/>
        <v>0</v>
      </c>
      <c r="G66" s="108" t="str">
        <f t="shared" si="8"/>
        <v/>
      </c>
      <c r="H66" s="460"/>
      <c r="I66" s="470">
        <f t="shared" si="10"/>
        <v>0</v>
      </c>
    </row>
    <row r="67" ht="14.25" customHeight="1" spans="1:9">
      <c r="A67" s="18" t="s">
        <v>187</v>
      </c>
      <c r="B67" s="467" t="s">
        <v>188</v>
      </c>
      <c r="C67" s="23">
        <f>存货汇总!C25</f>
        <v>0</v>
      </c>
      <c r="D67" s="23">
        <f>存货汇总!C25</f>
        <v>0</v>
      </c>
      <c r="E67" s="23">
        <f>存货汇总!E25</f>
        <v>0</v>
      </c>
      <c r="F67" s="23">
        <f t="shared" si="9"/>
        <v>0</v>
      </c>
      <c r="G67" s="108" t="str">
        <f t="shared" si="8"/>
        <v/>
      </c>
      <c r="H67" s="460"/>
      <c r="I67" s="470">
        <f t="shared" si="10"/>
        <v>0</v>
      </c>
    </row>
    <row r="68" ht="14.25" customHeight="1" spans="1:9">
      <c r="A68" s="18" t="s">
        <v>189</v>
      </c>
      <c r="B68" s="467" t="s">
        <v>190</v>
      </c>
      <c r="C68" s="23">
        <f>可供出售金融资产汇总!C25</f>
        <v>0</v>
      </c>
      <c r="D68" s="23">
        <f>可供出售金融资产汇总!D25</f>
        <v>0</v>
      </c>
      <c r="E68" s="23">
        <f>可供出售金融资产汇总!E25</f>
        <v>0</v>
      </c>
      <c r="F68" s="23">
        <f t="shared" si="9"/>
        <v>0</v>
      </c>
      <c r="G68" s="108" t="str">
        <f t="shared" si="8"/>
        <v/>
      </c>
      <c r="H68" s="460"/>
      <c r="I68" s="470">
        <f t="shared" si="10"/>
        <v>0</v>
      </c>
    </row>
    <row r="69" ht="14.25" customHeight="1" spans="1:9">
      <c r="A69" s="18" t="s">
        <v>191</v>
      </c>
      <c r="B69" s="467" t="s">
        <v>192</v>
      </c>
      <c r="C69" s="23">
        <f>持有到期投资!H26</f>
        <v>0</v>
      </c>
      <c r="D69" s="23">
        <f>持有到期投资!I26</f>
        <v>0</v>
      </c>
      <c r="E69" s="23">
        <f>持有到期投资!J26</f>
        <v>0</v>
      </c>
      <c r="F69" s="23">
        <f t="shared" si="9"/>
        <v>0</v>
      </c>
      <c r="G69" s="108" t="str">
        <f t="shared" si="8"/>
        <v/>
      </c>
      <c r="H69" s="460"/>
      <c r="I69" s="470">
        <f t="shared" si="10"/>
        <v>0</v>
      </c>
    </row>
    <row r="70" ht="14.25" customHeight="1" spans="1:9">
      <c r="A70" s="18" t="s">
        <v>193</v>
      </c>
      <c r="B70" s="467" t="s">
        <v>194</v>
      </c>
      <c r="C70" s="23">
        <f>股权投资!G25</f>
        <v>0</v>
      </c>
      <c r="D70" s="23">
        <f>股权投资!H25</f>
        <v>0</v>
      </c>
      <c r="E70" s="23">
        <f>股权投资!I25</f>
        <v>0</v>
      </c>
      <c r="F70" s="23">
        <f t="shared" si="9"/>
        <v>0</v>
      </c>
      <c r="G70" s="108" t="str">
        <f t="shared" si="8"/>
        <v/>
      </c>
      <c r="H70" s="460"/>
      <c r="I70" s="470">
        <f t="shared" si="10"/>
        <v>0</v>
      </c>
    </row>
    <row r="71" ht="14.25" customHeight="1" spans="1:9">
      <c r="A71" s="18" t="s">
        <v>195</v>
      </c>
      <c r="B71" s="467" t="s">
        <v>196</v>
      </c>
      <c r="C71" s="23">
        <f>'投资性房地产-房屋（成本计量）'!M26+'投资性地产-土地（成本计量）'!N26</f>
        <v>0</v>
      </c>
      <c r="D71" s="23">
        <f>'投资性房地产-房屋（成本计量）'!N26+'投资性地产-土地（成本计量）'!O26</f>
        <v>0</v>
      </c>
      <c r="E71" s="23">
        <f>'投资性房地产-房屋（成本计量）'!Q26+'投资性地产-土地（成本计量）'!P26</f>
        <v>0</v>
      </c>
      <c r="F71" s="23">
        <f t="shared" si="9"/>
        <v>0</v>
      </c>
      <c r="G71" s="108" t="str">
        <f t="shared" si="8"/>
        <v/>
      </c>
      <c r="H71" s="460"/>
      <c r="I71" s="470">
        <f t="shared" si="10"/>
        <v>0</v>
      </c>
    </row>
    <row r="72" ht="14.25" customHeight="1" spans="1:9">
      <c r="A72" s="18" t="s">
        <v>197</v>
      </c>
      <c r="B72" s="467" t="s">
        <v>198</v>
      </c>
      <c r="C72" s="23" t="e">
        <f>固定资产汇总!D23</f>
        <v>#REF!</v>
      </c>
      <c r="D72" s="23">
        <f>固定资产汇总!F23</f>
        <v>0</v>
      </c>
      <c r="E72" s="23">
        <f>固定资产汇总!H23</f>
        <v>0</v>
      </c>
      <c r="F72" s="23">
        <f t="shared" si="9"/>
        <v>0</v>
      </c>
      <c r="G72" s="108" t="str">
        <f t="shared" si="8"/>
        <v/>
      </c>
      <c r="H72" s="460"/>
      <c r="I72" s="470">
        <f t="shared" si="10"/>
        <v>0</v>
      </c>
    </row>
    <row r="73" ht="14.25" customHeight="1" spans="1:9">
      <c r="A73" s="18" t="s">
        <v>199</v>
      </c>
      <c r="B73" s="467" t="s">
        <v>200</v>
      </c>
      <c r="C73" s="23">
        <f>工程物资一批!K26</f>
        <v>0</v>
      </c>
      <c r="D73" s="23" t="e">
        <f>工程物资一批!#REF!</f>
        <v>#REF!</v>
      </c>
      <c r="E73" s="23">
        <f>工程物资一批!N26</f>
        <v>0</v>
      </c>
      <c r="F73" s="23" t="e">
        <f t="shared" si="9"/>
        <v>#REF!</v>
      </c>
      <c r="G73" s="108" t="e">
        <f t="shared" si="8"/>
        <v>#REF!</v>
      </c>
      <c r="H73" s="460"/>
      <c r="I73" s="470" t="e">
        <f t="shared" si="10"/>
        <v>#REF!</v>
      </c>
    </row>
    <row r="74" ht="14.25" customHeight="1" spans="1:9">
      <c r="A74" s="18" t="s">
        <v>201</v>
      </c>
      <c r="B74" s="467" t="s">
        <v>202</v>
      </c>
      <c r="C74" s="23">
        <f>在建工程汇总!C25</f>
        <v>0</v>
      </c>
      <c r="D74" s="23">
        <f>在建工程汇总!D25</f>
        <v>0</v>
      </c>
      <c r="E74" s="23">
        <f>在建工程汇总!E25</f>
        <v>0</v>
      </c>
      <c r="F74" s="23">
        <f t="shared" si="9"/>
        <v>0</v>
      </c>
      <c r="G74" s="108" t="str">
        <f t="shared" si="8"/>
        <v/>
      </c>
      <c r="H74" s="460"/>
      <c r="I74" s="470">
        <f t="shared" si="10"/>
        <v>0</v>
      </c>
    </row>
    <row r="75" ht="14.25" customHeight="1" spans="1:9">
      <c r="A75" s="18" t="s">
        <v>203</v>
      </c>
      <c r="B75" s="467" t="s">
        <v>204</v>
      </c>
      <c r="C75" s="23">
        <f>生产性生物资产!I26</f>
        <v>0</v>
      </c>
      <c r="D75" s="23">
        <f>生产性生物资产!K26</f>
        <v>0</v>
      </c>
      <c r="E75" s="23">
        <f>生产性生物资产!N26</f>
        <v>0</v>
      </c>
      <c r="F75" s="23">
        <f t="shared" si="9"/>
        <v>0</v>
      </c>
      <c r="G75" s="108" t="str">
        <f t="shared" si="8"/>
        <v/>
      </c>
      <c r="H75" s="460"/>
      <c r="I75" s="470">
        <f t="shared" si="10"/>
        <v>0</v>
      </c>
    </row>
    <row r="76" ht="14.25" customHeight="1" spans="1:9">
      <c r="A76" s="20">
        <v>1</v>
      </c>
      <c r="B76" s="461" t="s">
        <v>205</v>
      </c>
      <c r="C76" s="23"/>
      <c r="D76" s="23"/>
      <c r="E76" s="23"/>
      <c r="F76" s="23">
        <f t="shared" si="9"/>
        <v>0</v>
      </c>
      <c r="G76" s="108" t="str">
        <f t="shared" si="8"/>
        <v/>
      </c>
      <c r="H76" s="460"/>
      <c r="I76" s="470">
        <f t="shared" si="10"/>
        <v>0</v>
      </c>
    </row>
    <row r="77" ht="14.25" customHeight="1" spans="1:9">
      <c r="A77" s="18" t="s">
        <v>206</v>
      </c>
      <c r="B77" s="467" t="s">
        <v>207</v>
      </c>
      <c r="C77" s="23">
        <f>油气资产!J26</f>
        <v>0</v>
      </c>
      <c r="D77" s="23">
        <f>油气资产!L26</f>
        <v>0</v>
      </c>
      <c r="E77" s="23">
        <f>油气资产!O26</f>
        <v>0</v>
      </c>
      <c r="F77" s="23">
        <f t="shared" si="9"/>
        <v>0</v>
      </c>
      <c r="G77" s="108" t="str">
        <f t="shared" si="8"/>
        <v/>
      </c>
      <c r="H77" s="460"/>
      <c r="I77" s="470">
        <f t="shared" si="10"/>
        <v>0</v>
      </c>
    </row>
    <row r="78" ht="14.25" customHeight="1" spans="1:9">
      <c r="A78" s="18" t="s">
        <v>208</v>
      </c>
      <c r="B78" s="467" t="s">
        <v>209</v>
      </c>
      <c r="C78" s="23">
        <f>无形资产汇总!C25</f>
        <v>0</v>
      </c>
      <c r="D78" s="23">
        <f>无形资产汇总!D25</f>
        <v>0</v>
      </c>
      <c r="E78" s="23">
        <f>无形资产汇总!E25</f>
        <v>0</v>
      </c>
      <c r="F78" s="23">
        <f t="shared" si="9"/>
        <v>0</v>
      </c>
      <c r="G78" s="108" t="str">
        <f t="shared" si="8"/>
        <v/>
      </c>
      <c r="H78" s="460"/>
      <c r="I78" s="470">
        <f t="shared" si="10"/>
        <v>0</v>
      </c>
    </row>
    <row r="79" ht="14.25" customHeight="1" spans="1:9">
      <c r="A79" s="18" t="s">
        <v>210</v>
      </c>
      <c r="B79" s="467" t="s">
        <v>211</v>
      </c>
      <c r="C79" s="23">
        <f>商誉!D25</f>
        <v>0</v>
      </c>
      <c r="D79" s="23">
        <f>商誉!E25</f>
        <v>0</v>
      </c>
      <c r="E79" s="23">
        <f>商誉!F25</f>
        <v>0</v>
      </c>
      <c r="F79" s="23">
        <f t="shared" si="9"/>
        <v>0</v>
      </c>
      <c r="G79" s="108" t="str">
        <f t="shared" si="8"/>
        <v/>
      </c>
      <c r="H79" s="460"/>
      <c r="I79" s="470">
        <f t="shared" si="10"/>
        <v>0</v>
      </c>
    </row>
    <row r="80" ht="14.25" customHeight="1" spans="1:9">
      <c r="A80" s="18" t="s">
        <v>212</v>
      </c>
      <c r="B80" s="467" t="s">
        <v>213</v>
      </c>
      <c r="C80" s="23"/>
      <c r="D80" s="23"/>
      <c r="E80" s="23"/>
      <c r="F80" s="23">
        <f t="shared" si="9"/>
        <v>0</v>
      </c>
      <c r="G80" s="108" t="str">
        <f t="shared" si="8"/>
        <v/>
      </c>
      <c r="H80" s="460"/>
      <c r="I80" s="470">
        <f t="shared" si="10"/>
        <v>0</v>
      </c>
    </row>
    <row r="81" ht="14.25" customHeight="1" spans="1:9">
      <c r="A81" s="20"/>
      <c r="B81" s="472" t="s">
        <v>214</v>
      </c>
      <c r="C81" s="23" t="e">
        <f ca="1">SUM(C63,C67:C75,C77:C80)</f>
        <v>#REF!</v>
      </c>
      <c r="D81" s="23" t="e">
        <f ca="1">SUM(D63,D67:D75,D77:D80)</f>
        <v>#REF!</v>
      </c>
      <c r="E81" s="23">
        <f ca="1">SUM(E63,E67:E75,E77:E80)</f>
        <v>0</v>
      </c>
      <c r="F81" s="23" t="e">
        <f ca="1">SUM(F63,F67:F75,F77:F80)</f>
        <v>#REF!</v>
      </c>
      <c r="G81" s="108" t="e">
        <f ca="1" t="shared" si="8"/>
        <v>#REF!</v>
      </c>
      <c r="H81" s="460"/>
      <c r="I81" s="470" t="e">
        <f ca="1">SUM(I63,I67:I75,I77:I80)</f>
        <v>#REF!</v>
      </c>
    </row>
  </sheetData>
  <sheetProtection formatColumns="0"/>
  <mergeCells count="2">
    <mergeCell ref="A1:G1"/>
    <mergeCell ref="A2:G2"/>
  </mergeCells>
  <conditionalFormatting sqref="I5:I58">
    <cfRule type="cellIs" dxfId="0" priority="2" stopIfTrue="1" operator="notBetween">
      <formula>-0.009999</formula>
      <formula>0.009999</formula>
    </cfRule>
  </conditionalFormatting>
  <conditionalFormatting sqref="I63:I81">
    <cfRule type="cellIs" dxfId="0" priority="1" stopIfTrue="1" operator="notBetween">
      <formula>-0.009999</formula>
      <formula>0.009999</formula>
    </cfRule>
  </conditionalFormatting>
  <dataValidations count="1">
    <dataValidation allowBlank="1" showInputMessage="1" showErrorMessage="1" prompt="带有汇总字样的表格已经设置公式自动链接，无需填写。" sqref="A1:G1"/>
  </dataValidations>
  <hyperlinks>
    <hyperlink ref="B5" location="流动汇总!B1" display="一、流动资产合计"/>
    <hyperlink ref="B6" location="流动汇总!B6" display="货币资金"/>
    <hyperlink ref="B8" location="应收票据!B8" display="应收票据"/>
    <hyperlink ref="B9" location="应收账款!B9" display="应收账款"/>
    <hyperlink ref="B12" location="'应收股利（利润）'!B12" display="应收股利"/>
    <hyperlink ref="B11" location="应收利息!B11" display="应收利息"/>
    <hyperlink ref="B10" location="预付账款!B10" display="预付款项"/>
    <hyperlink ref="B13" location="其他应付款!B13" display="其他应收款"/>
    <hyperlink ref="B14" location="存货汇总!Print_Area" display="存货"/>
    <hyperlink ref="B15" location="一年到期非流动资产!B15" display="一年内到期的非流动资产"/>
    <hyperlink ref="B16" location="其他流动资产!B16" display="其他流动资产"/>
    <hyperlink ref="B23" location="固定资产汇总!Print_Area" display="固定资产"/>
    <hyperlink ref="B25" location="工程物资!B13" display="工程物资"/>
    <hyperlink ref="B24" location="在建工程汇总!B12" display="在建工程"/>
    <hyperlink ref="B26" location="固定资产清理!Print_Area" display="固定资产清理"/>
    <hyperlink ref="B32" location="长期待摊费用!B20" display="长期待摊费用"/>
    <hyperlink ref="B36" location="流动负债汇总!B1" display="四、流动负债合计"/>
    <hyperlink ref="B37" location="短期借款!B6" display="短期借款"/>
    <hyperlink ref="B39" location="应付票据!B8" display="应付票据"/>
    <hyperlink ref="B40" location="应付账款!B9" display="应付账款"/>
    <hyperlink ref="B41" location="预收账款!B10" display="预收款项"/>
    <hyperlink ref="B46" location="其他应付款!B15" display="其他应付款"/>
    <hyperlink ref="B43" location="应交税费!B12" display="应交税费"/>
    <hyperlink ref="B45" location="'应付股利（利润）'!B14" display="应付股利"/>
    <hyperlink ref="B47" location="一年到期非流动负债!B16" display="一年内到期的非流动负债"/>
    <hyperlink ref="B48" location="其他流动负债!B17" display="其他流动负债"/>
    <hyperlink ref="B49" location="'非流动负债汇总 '!B1" display="五、非流动负债合计"/>
    <hyperlink ref="B50" location="长期借款!B6" display="长期借款"/>
    <hyperlink ref="B51" location="应付债券!B7" display="应付债券"/>
    <hyperlink ref="B52" location="长期应付款!B8" display="长期应付款"/>
    <hyperlink ref="B53" location="专项应付款!B9" display="专项应付款"/>
    <hyperlink ref="B56" location="其他非流动负债!B12" display="其他非流动负债"/>
    <hyperlink ref="B55" location="递延所得税负债!B11" display="递延所得税负债"/>
    <hyperlink ref="B7" location="流动汇总!B7" display="交易性金融资产"/>
    <hyperlink ref="B18" location="可供出售金融资产汇总!B6" display="可供出售金融资产"/>
    <hyperlink ref="B19" location="持有到期投资!B7" display="持有至到期投资"/>
    <hyperlink ref="B20" location="长期应收!B8" display="长期应收款"/>
    <hyperlink ref="B21" location="股权投资!B9" display="长期股权投资"/>
    <hyperlink ref="B22" location="投资性房地产汇总表!B10" display="投资性房地产"/>
    <hyperlink ref="B27" location="生产性生物资产!B15" display="生产性生物资产"/>
    <hyperlink ref="B28" location="油气资产!B16" display="油气资产"/>
    <hyperlink ref="B29" location="无形资产汇总!B17" display="无形资产"/>
    <hyperlink ref="B30" location="开发支出!B18" display="开发支出"/>
    <hyperlink ref="B31" location="商誉!B19" display="商誉"/>
    <hyperlink ref="B33" location="递延所得税资产!B21" display="递延所得税资产"/>
    <hyperlink ref="B34" location="其他非流动资产!B22" display="其他非流动资产"/>
    <hyperlink ref="B38" location="交易性金融负债!B7" display="交易性金融负债"/>
    <hyperlink ref="B42" location="职工薪酬!B11" display="应付职工薪酬"/>
    <hyperlink ref="B44" location="应付利息!B13" display="应付利息"/>
    <hyperlink ref="B54" location="预计负债!B10" display="预计负债"/>
    <hyperlink ref="B17" location="非流动资产汇总!A1" display="二、非流动资产合计"/>
  </hyperlinks>
  <printOptions horizontalCentered="1"/>
  <pageMargins left="0.35" right="0.35" top="0.71" bottom="0.79" header="0.9" footer="0.51"/>
  <pageSetup paperSize="9" fitToHeight="0" orientation="landscape" blackAndWhite="1" verticalDpi="600"/>
  <headerFooter alignWithMargins="0">
    <oddHeader>&amp;R&amp;"宋体,常规"表2
共&amp;N页，第&amp;P页</oddHeader>
  </headerFooter>
  <rowBreaks count="1" manualBreakCount="1">
    <brk id="32" max="5" man="1"/>
  </rowBreaks>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1" sqref="A1:R1"/>
    </sheetView>
  </sheetViews>
  <sheetFormatPr defaultColWidth="8.6" defaultRowHeight="13.2"/>
  <cols>
    <col min="1" max="1" width="6.3" style="308" customWidth="1"/>
    <col min="2" max="3" width="6.8" style="308" customWidth="1"/>
    <col min="4" max="4" width="7.8" style="308" customWidth="1"/>
    <col min="5" max="5" width="13.7" style="308" customWidth="1"/>
    <col min="6" max="6" width="9.1" style="308" customWidth="1"/>
    <col min="7" max="7" width="4.7" style="308" customWidth="1"/>
    <col min="8" max="8" width="4.8" style="308" customWidth="1"/>
    <col min="9" max="9" width="4.6" style="308" customWidth="1"/>
    <col min="10" max="10" width="4.2" style="308" customWidth="1"/>
    <col min="11" max="11" width="4.7" style="308" customWidth="1"/>
    <col min="12" max="12" width="6.7" style="308" customWidth="1"/>
    <col min="13" max="13" width="10.2" style="308" customWidth="1"/>
    <col min="14" max="14" width="11.8" style="308" hidden="1" customWidth="1" outlineLevel="1"/>
    <col min="15" max="15" width="11.8" style="308" customWidth="1" collapsed="1"/>
    <col min="16" max="16" width="11.8" style="308" customWidth="1"/>
    <col min="17" max="17" width="7.5" style="308" customWidth="1"/>
    <col min="18" max="18" width="7.8" style="308" customWidth="1"/>
    <col min="19" max="32" width="9" style="308"/>
    <col min="33" max="16384" width="8.6" style="308"/>
  </cols>
  <sheetData>
    <row r="1" s="306" customFormat="1" ht="30" customHeight="1" spans="1:19">
      <c r="A1" s="309" t="s">
        <v>511</v>
      </c>
      <c r="B1" s="309"/>
      <c r="C1" s="309"/>
      <c r="D1" s="309"/>
      <c r="E1" s="309"/>
      <c r="F1" s="309"/>
      <c r="G1" s="309"/>
      <c r="H1" s="309"/>
      <c r="I1" s="309"/>
      <c r="J1" s="309"/>
      <c r="K1" s="309"/>
      <c r="L1" s="309"/>
      <c r="M1" s="309"/>
      <c r="N1" s="309"/>
      <c r="O1" s="309"/>
      <c r="P1" s="309"/>
      <c r="Q1" s="309"/>
      <c r="R1" s="309"/>
      <c r="S1" s="307"/>
    </row>
    <row r="2" s="306" customFormat="1" ht="15.75" customHeight="1" spans="1:19">
      <c r="A2" s="310" t="s">
        <v>507</v>
      </c>
      <c r="B2" s="310"/>
      <c r="C2" s="310"/>
      <c r="D2" s="310"/>
      <c r="E2" s="310"/>
      <c r="F2" s="310"/>
      <c r="G2" s="310"/>
      <c r="H2" s="310"/>
      <c r="I2" s="310"/>
      <c r="J2" s="310"/>
      <c r="K2" s="310"/>
      <c r="L2" s="310"/>
      <c r="M2" s="310"/>
      <c r="N2" s="310"/>
      <c r="O2" s="310"/>
      <c r="P2" s="310"/>
      <c r="Q2" s="310"/>
      <c r="R2" s="310"/>
      <c r="S2" s="307"/>
    </row>
    <row r="3" ht="14.25" customHeight="1" spans="1:18">
      <c r="A3" s="311" t="e">
        <f>#REF!&amp;#REF!</f>
        <v>#REF!</v>
      </c>
      <c r="B3" s="312"/>
      <c r="C3" s="312"/>
      <c r="D3" s="312"/>
      <c r="E3" s="312"/>
      <c r="F3" s="312"/>
      <c r="G3" s="312"/>
      <c r="H3" s="312"/>
      <c r="I3" s="312"/>
      <c r="J3" s="312"/>
      <c r="K3" s="312"/>
      <c r="L3" s="321"/>
      <c r="M3" s="321"/>
      <c r="N3" s="321"/>
      <c r="O3" s="321"/>
      <c r="P3" s="321"/>
      <c r="Q3" s="321"/>
      <c r="R3" s="321"/>
    </row>
    <row r="4" ht="15.75" customHeight="1" spans="1:18">
      <c r="A4" s="313" t="s">
        <v>495</v>
      </c>
      <c r="B4" s="313"/>
      <c r="C4" s="313"/>
      <c r="D4" s="313"/>
      <c r="E4" s="313"/>
      <c r="F4" s="313"/>
      <c r="R4" s="325" t="s">
        <v>168</v>
      </c>
    </row>
    <row r="5" s="307" customFormat="1" ht="36" spans="1:18">
      <c r="A5" s="60" t="s">
        <v>169</v>
      </c>
      <c r="B5" s="60" t="s">
        <v>381</v>
      </c>
      <c r="C5" s="60" t="s">
        <v>508</v>
      </c>
      <c r="D5" s="314" t="s">
        <v>380</v>
      </c>
      <c r="E5" s="314" t="s">
        <v>499</v>
      </c>
      <c r="F5" s="60" t="s">
        <v>512</v>
      </c>
      <c r="G5" s="60" t="s">
        <v>513</v>
      </c>
      <c r="H5" s="60" t="s">
        <v>514</v>
      </c>
      <c r="I5" s="60" t="s">
        <v>515</v>
      </c>
      <c r="J5" s="60" t="s">
        <v>516</v>
      </c>
      <c r="K5" s="60" t="s">
        <v>517</v>
      </c>
      <c r="L5" s="60" t="s">
        <v>518</v>
      </c>
      <c r="M5" s="60" t="s">
        <v>519</v>
      </c>
      <c r="N5" s="322" t="s">
        <v>141</v>
      </c>
      <c r="O5" s="323" t="s">
        <v>142</v>
      </c>
      <c r="P5" s="60" t="s">
        <v>143</v>
      </c>
      <c r="Q5" s="60" t="s">
        <v>171</v>
      </c>
      <c r="R5" s="60" t="s">
        <v>240</v>
      </c>
    </row>
    <row r="6" ht="15.75" customHeight="1" spans="1:18">
      <c r="A6" s="61"/>
      <c r="B6" s="61"/>
      <c r="C6" s="61"/>
      <c r="D6" s="315"/>
      <c r="E6" s="315"/>
      <c r="F6" s="316"/>
      <c r="G6" s="22"/>
      <c r="H6" s="61"/>
      <c r="I6" s="61"/>
      <c r="J6" s="61"/>
      <c r="K6" s="61"/>
      <c r="L6" s="62"/>
      <c r="M6" s="62"/>
      <c r="N6" s="324"/>
      <c r="O6" s="324"/>
      <c r="P6" s="62"/>
      <c r="Q6" s="23" t="str">
        <f>IF(O6=0,"",(P6-O6)/O6*100)</f>
        <v/>
      </c>
      <c r="R6" s="326"/>
    </row>
    <row r="7" ht="15.75" customHeight="1" spans="1:18">
      <c r="A7" s="61"/>
      <c r="B7" s="61"/>
      <c r="C7" s="61"/>
      <c r="D7" s="315"/>
      <c r="E7" s="315"/>
      <c r="F7" s="316"/>
      <c r="G7" s="22"/>
      <c r="H7" s="61"/>
      <c r="I7" s="61"/>
      <c r="J7" s="61"/>
      <c r="K7" s="61"/>
      <c r="L7" s="62"/>
      <c r="M7" s="62"/>
      <c r="N7" s="62"/>
      <c r="O7" s="62"/>
      <c r="P7" s="62"/>
      <c r="Q7" s="23" t="str">
        <f t="shared" ref="Q7:Q27" si="0">IF(O7=0,"",(P7-O7)/O7*100)</f>
        <v/>
      </c>
      <c r="R7" s="326"/>
    </row>
    <row r="8" ht="15.75" customHeight="1" spans="1:18">
      <c r="A8" s="61"/>
      <c r="B8" s="61"/>
      <c r="C8" s="61"/>
      <c r="D8" s="315"/>
      <c r="E8" s="315"/>
      <c r="F8" s="316"/>
      <c r="G8" s="22"/>
      <c r="H8" s="61"/>
      <c r="I8" s="61"/>
      <c r="J8" s="61"/>
      <c r="K8" s="61"/>
      <c r="L8" s="62"/>
      <c r="M8" s="62"/>
      <c r="N8" s="62"/>
      <c r="O8" s="62"/>
      <c r="P8" s="62"/>
      <c r="Q8" s="23" t="str">
        <f t="shared" si="0"/>
        <v/>
      </c>
      <c r="R8" s="326"/>
    </row>
    <row r="9" ht="15.75" customHeight="1" spans="1:18">
      <c r="A9" s="61"/>
      <c r="B9" s="61"/>
      <c r="C9" s="61"/>
      <c r="D9" s="315"/>
      <c r="E9" s="315"/>
      <c r="F9" s="316"/>
      <c r="G9" s="22"/>
      <c r="H9" s="61"/>
      <c r="I9" s="61"/>
      <c r="J9" s="61"/>
      <c r="K9" s="61"/>
      <c r="L9" s="62"/>
      <c r="M9" s="62"/>
      <c r="N9" s="62"/>
      <c r="O9" s="62"/>
      <c r="P9" s="62"/>
      <c r="Q9" s="23" t="str">
        <f t="shared" si="0"/>
        <v/>
      </c>
      <c r="R9" s="326"/>
    </row>
    <row r="10" ht="15.75" customHeight="1" spans="1:18">
      <c r="A10" s="61"/>
      <c r="B10" s="61"/>
      <c r="C10" s="61"/>
      <c r="D10" s="315"/>
      <c r="E10" s="315"/>
      <c r="F10" s="316"/>
      <c r="G10" s="22"/>
      <c r="H10" s="61"/>
      <c r="I10" s="61"/>
      <c r="J10" s="61"/>
      <c r="K10" s="61"/>
      <c r="L10" s="62"/>
      <c r="M10" s="62"/>
      <c r="N10" s="62"/>
      <c r="O10" s="62"/>
      <c r="P10" s="62"/>
      <c r="Q10" s="23" t="str">
        <f t="shared" si="0"/>
        <v/>
      </c>
      <c r="R10" s="326"/>
    </row>
    <row r="11" ht="15.75" customHeight="1" spans="1:18">
      <c r="A11" s="61"/>
      <c r="B11" s="61"/>
      <c r="C11" s="61"/>
      <c r="D11" s="315"/>
      <c r="E11" s="315"/>
      <c r="F11" s="316"/>
      <c r="G11" s="22"/>
      <c r="H11" s="61"/>
      <c r="I11" s="61"/>
      <c r="J11" s="61"/>
      <c r="K11" s="61"/>
      <c r="L11" s="62"/>
      <c r="M11" s="62"/>
      <c r="N11" s="62"/>
      <c r="O11" s="62"/>
      <c r="P11" s="62"/>
      <c r="Q11" s="23" t="str">
        <f t="shared" si="0"/>
        <v/>
      </c>
      <c r="R11" s="326"/>
    </row>
    <row r="12" ht="15.75" customHeight="1" spans="1:18">
      <c r="A12" s="61"/>
      <c r="B12" s="61"/>
      <c r="C12" s="61"/>
      <c r="D12" s="315"/>
      <c r="E12" s="315"/>
      <c r="F12" s="316"/>
      <c r="G12" s="22"/>
      <c r="H12" s="61"/>
      <c r="I12" s="61"/>
      <c r="J12" s="61"/>
      <c r="K12" s="61"/>
      <c r="L12" s="62"/>
      <c r="M12" s="62"/>
      <c r="N12" s="62"/>
      <c r="O12" s="62"/>
      <c r="P12" s="62"/>
      <c r="Q12" s="23" t="str">
        <f t="shared" si="0"/>
        <v/>
      </c>
      <c r="R12" s="326"/>
    </row>
    <row r="13" ht="15.75" customHeight="1" spans="1:18">
      <c r="A13" s="61"/>
      <c r="B13" s="61"/>
      <c r="C13" s="61"/>
      <c r="D13" s="315"/>
      <c r="E13" s="315"/>
      <c r="F13" s="316"/>
      <c r="G13" s="22"/>
      <c r="H13" s="61"/>
      <c r="I13" s="61"/>
      <c r="J13" s="61"/>
      <c r="K13" s="61"/>
      <c r="L13" s="62"/>
      <c r="M13" s="62"/>
      <c r="N13" s="62"/>
      <c r="O13" s="62"/>
      <c r="P13" s="62"/>
      <c r="Q13" s="23" t="str">
        <f t="shared" si="0"/>
        <v/>
      </c>
      <c r="R13" s="326"/>
    </row>
    <row r="14" ht="15.75" customHeight="1" spans="1:18">
      <c r="A14" s="61"/>
      <c r="B14" s="61"/>
      <c r="C14" s="61"/>
      <c r="D14" s="315"/>
      <c r="E14" s="315"/>
      <c r="F14" s="316"/>
      <c r="G14" s="22"/>
      <c r="H14" s="61"/>
      <c r="I14" s="61"/>
      <c r="J14" s="61"/>
      <c r="K14" s="61"/>
      <c r="L14" s="62"/>
      <c r="M14" s="62"/>
      <c r="N14" s="62"/>
      <c r="O14" s="62"/>
      <c r="P14" s="62"/>
      <c r="Q14" s="23" t="str">
        <f t="shared" si="0"/>
        <v/>
      </c>
      <c r="R14" s="326"/>
    </row>
    <row r="15" ht="15.75" customHeight="1" spans="1:18">
      <c r="A15" s="61"/>
      <c r="B15" s="61"/>
      <c r="C15" s="61"/>
      <c r="D15" s="315"/>
      <c r="E15" s="315"/>
      <c r="F15" s="316"/>
      <c r="G15" s="22"/>
      <c r="H15" s="61"/>
      <c r="I15" s="61"/>
      <c r="J15" s="61"/>
      <c r="K15" s="61"/>
      <c r="L15" s="62"/>
      <c r="M15" s="62"/>
      <c r="N15" s="62"/>
      <c r="O15" s="62"/>
      <c r="P15" s="62"/>
      <c r="Q15" s="23" t="str">
        <f t="shared" si="0"/>
        <v/>
      </c>
      <c r="R15" s="326"/>
    </row>
    <row r="16" ht="15.75" customHeight="1" spans="1:18">
      <c r="A16" s="61"/>
      <c r="B16" s="61"/>
      <c r="C16" s="61"/>
      <c r="D16" s="315"/>
      <c r="E16" s="315"/>
      <c r="F16" s="316"/>
      <c r="G16" s="22"/>
      <c r="H16" s="61"/>
      <c r="I16" s="61"/>
      <c r="J16" s="61"/>
      <c r="K16" s="61"/>
      <c r="L16" s="62"/>
      <c r="M16" s="62"/>
      <c r="N16" s="62"/>
      <c r="O16" s="62"/>
      <c r="P16" s="62"/>
      <c r="Q16" s="23" t="str">
        <f t="shared" si="0"/>
        <v/>
      </c>
      <c r="R16" s="326"/>
    </row>
    <row r="17" ht="15.75" customHeight="1" spans="1:18">
      <c r="A17" s="61"/>
      <c r="B17" s="61"/>
      <c r="C17" s="61"/>
      <c r="D17" s="315"/>
      <c r="E17" s="315"/>
      <c r="F17" s="316"/>
      <c r="G17" s="22"/>
      <c r="H17" s="61"/>
      <c r="I17" s="61"/>
      <c r="J17" s="61"/>
      <c r="K17" s="61"/>
      <c r="L17" s="62"/>
      <c r="M17" s="62"/>
      <c r="N17" s="62"/>
      <c r="O17" s="62"/>
      <c r="P17" s="62"/>
      <c r="Q17" s="23" t="str">
        <f t="shared" si="0"/>
        <v/>
      </c>
      <c r="R17" s="326"/>
    </row>
    <row r="18" ht="15.75" customHeight="1" spans="1:18">
      <c r="A18" s="61"/>
      <c r="B18" s="61"/>
      <c r="C18" s="61"/>
      <c r="D18" s="315"/>
      <c r="E18" s="315"/>
      <c r="F18" s="316"/>
      <c r="G18" s="22"/>
      <c r="H18" s="61"/>
      <c r="I18" s="61"/>
      <c r="J18" s="61"/>
      <c r="K18" s="61"/>
      <c r="L18" s="62"/>
      <c r="M18" s="62"/>
      <c r="N18" s="62"/>
      <c r="O18" s="62"/>
      <c r="P18" s="62"/>
      <c r="Q18" s="23" t="str">
        <f t="shared" si="0"/>
        <v/>
      </c>
      <c r="R18" s="326"/>
    </row>
    <row r="19" ht="15.75" customHeight="1" spans="1:18">
      <c r="A19" s="61"/>
      <c r="B19" s="61"/>
      <c r="C19" s="61"/>
      <c r="D19" s="315"/>
      <c r="E19" s="315"/>
      <c r="F19" s="316"/>
      <c r="G19" s="22"/>
      <c r="H19" s="61"/>
      <c r="I19" s="61"/>
      <c r="J19" s="61"/>
      <c r="K19" s="61"/>
      <c r="L19" s="62"/>
      <c r="M19" s="62"/>
      <c r="N19" s="62"/>
      <c r="O19" s="62"/>
      <c r="P19" s="62"/>
      <c r="Q19" s="23" t="str">
        <f t="shared" si="0"/>
        <v/>
      </c>
      <c r="R19" s="326"/>
    </row>
    <row r="20" ht="15.75" customHeight="1" spans="1:18">
      <c r="A20" s="61"/>
      <c r="B20" s="61"/>
      <c r="C20" s="61"/>
      <c r="D20" s="315"/>
      <c r="E20" s="315"/>
      <c r="F20" s="316"/>
      <c r="G20" s="22"/>
      <c r="H20" s="61"/>
      <c r="I20" s="61"/>
      <c r="J20" s="61"/>
      <c r="K20" s="61"/>
      <c r="L20" s="62"/>
      <c r="M20" s="62"/>
      <c r="N20" s="62"/>
      <c r="O20" s="62"/>
      <c r="P20" s="62"/>
      <c r="Q20" s="23" t="str">
        <f t="shared" si="0"/>
        <v/>
      </c>
      <c r="R20" s="326"/>
    </row>
    <row r="21" ht="15.75" customHeight="1" spans="1:18">
      <c r="A21" s="61"/>
      <c r="B21" s="61"/>
      <c r="C21" s="61"/>
      <c r="D21" s="315"/>
      <c r="E21" s="315"/>
      <c r="F21" s="316"/>
      <c r="G21" s="22"/>
      <c r="H21" s="61"/>
      <c r="I21" s="61"/>
      <c r="J21" s="61"/>
      <c r="K21" s="61"/>
      <c r="L21" s="62"/>
      <c r="M21" s="62"/>
      <c r="N21" s="62"/>
      <c r="O21" s="62"/>
      <c r="P21" s="62"/>
      <c r="Q21" s="23" t="str">
        <f t="shared" si="0"/>
        <v/>
      </c>
      <c r="R21" s="326"/>
    </row>
    <row r="22" ht="15.75" customHeight="1" spans="1:18">
      <c r="A22" s="61"/>
      <c r="B22" s="61"/>
      <c r="C22" s="61"/>
      <c r="D22" s="315"/>
      <c r="E22" s="315"/>
      <c r="F22" s="316"/>
      <c r="G22" s="22"/>
      <c r="H22" s="61"/>
      <c r="I22" s="61"/>
      <c r="J22" s="61"/>
      <c r="K22" s="61"/>
      <c r="L22" s="62"/>
      <c r="M22" s="62"/>
      <c r="N22" s="62"/>
      <c r="O22" s="62"/>
      <c r="P22" s="62"/>
      <c r="Q22" s="23" t="str">
        <f t="shared" si="0"/>
        <v/>
      </c>
      <c r="R22" s="326"/>
    </row>
    <row r="23" ht="15.75" customHeight="1" spans="1:18">
      <c r="A23" s="61"/>
      <c r="B23" s="61"/>
      <c r="C23" s="61"/>
      <c r="D23" s="315"/>
      <c r="E23" s="315"/>
      <c r="F23" s="316"/>
      <c r="G23" s="22"/>
      <c r="H23" s="61"/>
      <c r="I23" s="61"/>
      <c r="J23" s="61"/>
      <c r="K23" s="61"/>
      <c r="L23" s="62"/>
      <c r="M23" s="62"/>
      <c r="N23" s="62"/>
      <c r="O23" s="62"/>
      <c r="P23" s="62"/>
      <c r="Q23" s="23" t="str">
        <f t="shared" si="0"/>
        <v/>
      </c>
      <c r="R23" s="326"/>
    </row>
    <row r="24" ht="15.75" customHeight="1" spans="1:18">
      <c r="A24" s="61"/>
      <c r="B24" s="61"/>
      <c r="C24" s="61"/>
      <c r="D24" s="315"/>
      <c r="E24" s="315"/>
      <c r="F24" s="316"/>
      <c r="G24" s="22"/>
      <c r="H24" s="61"/>
      <c r="I24" s="61"/>
      <c r="J24" s="61"/>
      <c r="K24" s="61"/>
      <c r="L24" s="62"/>
      <c r="M24" s="62"/>
      <c r="N24" s="62"/>
      <c r="O24" s="62"/>
      <c r="P24" s="62"/>
      <c r="Q24" s="23" t="str">
        <f t="shared" si="0"/>
        <v/>
      </c>
      <c r="R24" s="326"/>
    </row>
    <row r="25" ht="15.75" customHeight="1" spans="1:18">
      <c r="A25" s="61"/>
      <c r="B25" s="61"/>
      <c r="C25" s="61"/>
      <c r="D25" s="315"/>
      <c r="E25" s="315"/>
      <c r="F25" s="316"/>
      <c r="G25" s="22"/>
      <c r="H25" s="61"/>
      <c r="I25" s="61"/>
      <c r="J25" s="61"/>
      <c r="K25" s="61"/>
      <c r="L25" s="62"/>
      <c r="M25" s="62"/>
      <c r="N25" s="62"/>
      <c r="O25" s="62"/>
      <c r="P25" s="62"/>
      <c r="Q25" s="23" t="str">
        <f t="shared" si="0"/>
        <v/>
      </c>
      <c r="R25" s="326"/>
    </row>
    <row r="26" ht="15.75" customHeight="1" spans="1:18">
      <c r="A26" s="61"/>
      <c r="B26" s="61"/>
      <c r="C26" s="61"/>
      <c r="D26" s="315"/>
      <c r="E26" s="315"/>
      <c r="F26" s="316"/>
      <c r="G26" s="317"/>
      <c r="H26" s="61"/>
      <c r="I26" s="61"/>
      <c r="J26" s="61"/>
      <c r="K26" s="61"/>
      <c r="L26" s="62"/>
      <c r="M26" s="62"/>
      <c r="N26" s="62"/>
      <c r="O26" s="62"/>
      <c r="P26" s="62"/>
      <c r="Q26" s="23" t="str">
        <f t="shared" si="0"/>
        <v/>
      </c>
      <c r="R26" s="326"/>
    </row>
    <row r="27" ht="15.75" customHeight="1" spans="1:18">
      <c r="A27" s="318" t="s">
        <v>241</v>
      </c>
      <c r="B27" s="319"/>
      <c r="C27" s="319"/>
      <c r="D27" s="319"/>
      <c r="E27" s="319"/>
      <c r="F27" s="320"/>
      <c r="G27" s="317"/>
      <c r="H27" s="61"/>
      <c r="I27" s="61"/>
      <c r="J27" s="61"/>
      <c r="K27" s="61"/>
      <c r="L27" s="62"/>
      <c r="M27" s="62">
        <f ca="1">SUM(M6:上一行)</f>
        <v>0</v>
      </c>
      <c r="N27" s="62">
        <f ca="1">SUM(N6:上一行)</f>
        <v>0</v>
      </c>
      <c r="O27" s="62">
        <f ca="1">SUM(O6:上一行)</f>
        <v>0</v>
      </c>
      <c r="P27" s="62">
        <f ca="1">SUM(P6:上一行)</f>
        <v>0</v>
      </c>
      <c r="Q27" s="23" t="str">
        <f ca="1" t="shared" si="0"/>
        <v/>
      </c>
      <c r="R27" s="326"/>
    </row>
    <row r="28" ht="15.75" customHeight="1" spans="1:15">
      <c r="A28" s="27" t="e">
        <f>#REF!&amp;#REF!</f>
        <v>#REF!</v>
      </c>
      <c r="B28" s="79"/>
      <c r="C28" s="79"/>
      <c r="D28" s="79"/>
      <c r="E28" s="79"/>
      <c r="N28" s="79"/>
      <c r="O28" s="79" t="e">
        <f>"评估人员："&amp;#REF!</f>
        <v>#REF!</v>
      </c>
    </row>
    <row r="29" ht="15.75" customHeight="1" spans="1:1">
      <c r="A29" s="30" t="e">
        <f>CONCATENATE(#REF!,#REF!,#REF!,#REF!,#REF!,#REF!,#REF!)</f>
        <v>#REF!</v>
      </c>
    </row>
  </sheetData>
  <mergeCells count="5">
    <mergeCell ref="A1:R1"/>
    <mergeCell ref="A2:R2"/>
    <mergeCell ref="A3:R3"/>
    <mergeCell ref="A4:F4"/>
    <mergeCell ref="A27:F27"/>
  </mergeCells>
  <printOptions horizontalCentered="1"/>
  <pageMargins left="0.35" right="0.35" top="0.79" bottom="0.79" header="0.94" footer="0.51"/>
  <pageSetup paperSize="9" fitToHeight="0" orientation="landscape" blackAndWhite="1" horizontalDpi="600" verticalDpi="600"/>
  <headerFooter alignWithMargins="0">
    <oddHeader>&amp;R&amp;"宋体,常规"表4-5-4
共&amp;N页，第&amp;P页</oddHeader>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pane ySplit="5" topLeftCell="A17" activePane="bottomLeft" state="frozen"/>
      <selection/>
      <selection pane="bottomLeft" activeCell="A25" sqref="A25"/>
    </sheetView>
  </sheetViews>
  <sheetFormatPr defaultColWidth="8.6" defaultRowHeight="15.75" customHeight="1"/>
  <cols>
    <col min="1" max="1" width="8" style="11" customWidth="1"/>
    <col min="2" max="2" width="26.5" style="11" customWidth="1"/>
    <col min="3" max="4" width="14.5" style="11" hidden="1" customWidth="1" outlineLevel="1"/>
    <col min="5" max="5" width="14.5" style="11" customWidth="1" collapsed="1"/>
    <col min="6" max="6" width="14.7" style="11" customWidth="1"/>
    <col min="7" max="7" width="14.5" style="11" customWidth="1"/>
    <col min="8" max="8" width="18.1" style="11" customWidth="1"/>
    <col min="9" max="9" width="15.9" style="11" customWidth="1"/>
    <col min="10" max="10" width="11.5" style="11" customWidth="1"/>
    <col min="11" max="12" width="9.4" style="11" customWidth="1"/>
    <col min="13" max="32" width="9" style="11"/>
    <col min="33" max="16384" width="8.6" style="11"/>
  </cols>
  <sheetData>
    <row r="1" s="9" customFormat="1" ht="30" customHeight="1" spans="1:12">
      <c r="A1" s="12" t="s">
        <v>520</v>
      </c>
      <c r="B1" s="12"/>
      <c r="C1" s="12"/>
      <c r="D1" s="12"/>
      <c r="E1" s="12"/>
      <c r="F1" s="12"/>
      <c r="G1" s="12"/>
      <c r="H1" s="12"/>
      <c r="I1" s="12"/>
      <c r="J1" s="12"/>
      <c r="K1" s="12"/>
      <c r="L1" s="12"/>
    </row>
    <row r="2" ht="14.25" customHeight="1" spans="1:12">
      <c r="A2" s="113" t="e">
        <f>CONCATENATE(#REF!,#REF!,#REF!,#REF!,#REF!,#REF!,#REF!)</f>
        <v>#REF!</v>
      </c>
      <c r="B2" s="113"/>
      <c r="C2" s="113"/>
      <c r="D2" s="113"/>
      <c r="E2" s="113"/>
      <c r="F2" s="113"/>
      <c r="G2" s="114"/>
      <c r="H2" s="114"/>
      <c r="I2" s="114"/>
      <c r="J2" s="114"/>
      <c r="K2" s="114"/>
      <c r="L2" s="114"/>
    </row>
    <row r="3" customHeight="1" spans="1:12">
      <c r="A3" s="16" t="e">
        <f>#REF!&amp;#REF!</f>
        <v>#REF!</v>
      </c>
      <c r="K3" s="118"/>
      <c r="L3" s="17" t="s">
        <v>168</v>
      </c>
    </row>
    <row r="4" s="10" customFormat="1" customHeight="1" spans="1:12">
      <c r="A4" s="115" t="s">
        <v>216</v>
      </c>
      <c r="B4" s="115" t="s">
        <v>183</v>
      </c>
      <c r="C4" s="116" t="s">
        <v>141</v>
      </c>
      <c r="D4" s="117"/>
      <c r="E4" s="48" t="s">
        <v>142</v>
      </c>
      <c r="F4" s="82"/>
      <c r="G4" s="48" t="s">
        <v>143</v>
      </c>
      <c r="H4" s="82"/>
      <c r="I4" s="48" t="s">
        <v>170</v>
      </c>
      <c r="J4" s="82"/>
      <c r="K4" s="48" t="s">
        <v>251</v>
      </c>
      <c r="L4" s="82"/>
    </row>
    <row r="5" s="10" customFormat="1" customHeight="1" spans="1:12">
      <c r="A5" s="118"/>
      <c r="B5" s="118"/>
      <c r="C5" s="119" t="s">
        <v>388</v>
      </c>
      <c r="D5" s="119" t="s">
        <v>389</v>
      </c>
      <c r="E5" s="46" t="s">
        <v>388</v>
      </c>
      <c r="F5" s="46" t="s">
        <v>389</v>
      </c>
      <c r="G5" s="46" t="s">
        <v>388</v>
      </c>
      <c r="H5" s="46" t="s">
        <v>389</v>
      </c>
      <c r="I5" s="46" t="s">
        <v>388</v>
      </c>
      <c r="J5" s="46" t="s">
        <v>389</v>
      </c>
      <c r="K5" s="46" t="s">
        <v>388</v>
      </c>
      <c r="L5" s="46" t="s">
        <v>389</v>
      </c>
    </row>
    <row r="6" ht="18" customHeight="1" spans="1:12">
      <c r="A6" s="20"/>
      <c r="B6" s="24" t="s">
        <v>521</v>
      </c>
      <c r="C6" s="303"/>
      <c r="D6" s="23"/>
      <c r="E6" s="303"/>
      <c r="F6" s="23"/>
      <c r="G6" s="23"/>
      <c r="H6" s="23"/>
      <c r="I6" s="23"/>
      <c r="J6" s="23"/>
      <c r="K6" s="23"/>
      <c r="L6" s="23"/>
    </row>
    <row r="7" ht="18" customHeight="1" spans="1:12">
      <c r="A7" s="20" t="s">
        <v>391</v>
      </c>
      <c r="B7" s="24" t="s">
        <v>522</v>
      </c>
      <c r="C7" s="23">
        <f ca="1">房屋建筑物!Y25</f>
        <v>0</v>
      </c>
      <c r="D7" s="23">
        <f ca="1">房屋建筑物!Z25</f>
        <v>0</v>
      </c>
      <c r="E7" s="23">
        <f ca="1">房屋建筑物!AA25</f>
        <v>0</v>
      </c>
      <c r="F7" s="23">
        <f ca="1">房屋建筑物!AB25</f>
        <v>0</v>
      </c>
      <c r="G7" s="23">
        <f ca="1">房屋建筑物!AC25</f>
        <v>0</v>
      </c>
      <c r="H7" s="23">
        <f ca="1">房屋建筑物!AE25</f>
        <v>0</v>
      </c>
      <c r="I7" s="23">
        <f ca="1" t="shared" ref="I7:J9" si="0">G7-E7</f>
        <v>0</v>
      </c>
      <c r="J7" s="23">
        <f ca="1" t="shared" si="0"/>
        <v>0</v>
      </c>
      <c r="K7" s="23" t="str">
        <f ca="1">IF(E7=0,"",I7/E7*100)</f>
        <v/>
      </c>
      <c r="L7" s="23" t="str">
        <f ca="1" t="shared" ref="L7:L14" si="1">IF(F7=0,"",J7/F7*100)</f>
        <v/>
      </c>
    </row>
    <row r="8" ht="18" customHeight="1" spans="1:12">
      <c r="A8" s="20" t="s">
        <v>393</v>
      </c>
      <c r="B8" s="24" t="s">
        <v>523</v>
      </c>
      <c r="C8" s="23">
        <f ca="1">构筑物!O25</f>
        <v>0</v>
      </c>
      <c r="D8" s="23">
        <f ca="1">构筑物!P25</f>
        <v>0</v>
      </c>
      <c r="E8" s="23">
        <f ca="1">构筑物!Q25</f>
        <v>0</v>
      </c>
      <c r="F8" s="23">
        <f ca="1">构筑物!R25</f>
        <v>0</v>
      </c>
      <c r="G8" s="23">
        <f ca="1">构筑物!S25</f>
        <v>0</v>
      </c>
      <c r="H8" s="23">
        <f ca="1">构筑物!U25</f>
        <v>0</v>
      </c>
      <c r="I8" s="23">
        <f ca="1" t="shared" si="0"/>
        <v>0</v>
      </c>
      <c r="J8" s="23">
        <f ca="1" t="shared" si="0"/>
        <v>0</v>
      </c>
      <c r="K8" s="23" t="str">
        <f ca="1">IF(E8=0,"",I8/E8*100)</f>
        <v/>
      </c>
      <c r="L8" s="23" t="str">
        <f ca="1" t="shared" si="1"/>
        <v/>
      </c>
    </row>
    <row r="9" ht="18" customHeight="1" spans="1:12">
      <c r="A9" s="20" t="s">
        <v>395</v>
      </c>
      <c r="B9" s="24" t="s">
        <v>524</v>
      </c>
      <c r="C9" s="23">
        <f ca="1">管道沟槽!N25</f>
        <v>0</v>
      </c>
      <c r="D9" s="23">
        <f ca="1">管道沟槽!O25</f>
        <v>0</v>
      </c>
      <c r="E9" s="23">
        <f ca="1">管道沟槽!P25</f>
        <v>0</v>
      </c>
      <c r="F9" s="23">
        <f ca="1">管道沟槽!Q25</f>
        <v>0</v>
      </c>
      <c r="G9" s="23">
        <f ca="1">管道沟槽!R25</f>
        <v>0</v>
      </c>
      <c r="H9" s="23">
        <f ca="1">管道沟槽!T25</f>
        <v>0</v>
      </c>
      <c r="I9" s="23">
        <f ca="1" t="shared" si="0"/>
        <v>0</v>
      </c>
      <c r="J9" s="23">
        <f ca="1" t="shared" si="0"/>
        <v>0</v>
      </c>
      <c r="K9" s="23" t="str">
        <f ca="1">IF(E9=0,"",I9/E9*100)</f>
        <v/>
      </c>
      <c r="L9" s="23" t="str">
        <f ca="1" t="shared" si="1"/>
        <v/>
      </c>
    </row>
    <row r="10" ht="18" customHeight="1" spans="1:12">
      <c r="A10" s="20" t="s">
        <v>397</v>
      </c>
      <c r="B10" s="120" t="s">
        <v>525</v>
      </c>
      <c r="C10" s="23">
        <f ca="1">井巷工程!O25</f>
        <v>0</v>
      </c>
      <c r="D10" s="23">
        <f ca="1">井巷工程!P25</f>
        <v>0</v>
      </c>
      <c r="E10" s="23">
        <f ca="1">井巷工程!Q25</f>
        <v>0</v>
      </c>
      <c r="F10" s="23">
        <f ca="1">井巷工程!R25</f>
        <v>0</v>
      </c>
      <c r="G10" s="23">
        <f ca="1">井巷工程!S25</f>
        <v>0</v>
      </c>
      <c r="H10" s="23">
        <f ca="1">井巷工程!U25</f>
        <v>0</v>
      </c>
      <c r="I10" s="23">
        <f ca="1">G10-E10</f>
        <v>0</v>
      </c>
      <c r="J10" s="23">
        <f ca="1">H10-F10</f>
        <v>0</v>
      </c>
      <c r="K10" s="23" t="str">
        <f ca="1">IF(E10=0,"",I10/E10*100)</f>
        <v/>
      </c>
      <c r="L10" s="23" t="str">
        <f ca="1" t="shared" si="1"/>
        <v/>
      </c>
    </row>
    <row r="11" s="42" customFormat="1" ht="18" customHeight="1" spans="1:12">
      <c r="A11" s="304"/>
      <c r="B11" s="41" t="s">
        <v>526</v>
      </c>
      <c r="C11" s="125">
        <f ca="1">SUM(C7:C10)</f>
        <v>0</v>
      </c>
      <c r="D11" s="125">
        <f ca="1">SUM(D7:D10)</f>
        <v>0</v>
      </c>
      <c r="E11" s="125">
        <f ca="1" t="shared" ref="E11:J11" si="2">SUM(E7:E10)</f>
        <v>0</v>
      </c>
      <c r="F11" s="125">
        <f ca="1" t="shared" si="2"/>
        <v>0</v>
      </c>
      <c r="G11" s="125">
        <f ca="1" t="shared" si="2"/>
        <v>0</v>
      </c>
      <c r="H11" s="125">
        <f ca="1" t="shared" si="2"/>
        <v>0</v>
      </c>
      <c r="I11" s="125">
        <f ca="1" t="shared" si="2"/>
        <v>0</v>
      </c>
      <c r="J11" s="125">
        <f ca="1" t="shared" si="2"/>
        <v>0</v>
      </c>
      <c r="K11" s="125" t="str">
        <f ca="1">IF(E11=0,"",I11/E11*100)</f>
        <v/>
      </c>
      <c r="L11" s="125" t="str">
        <f ca="1" t="shared" si="1"/>
        <v/>
      </c>
    </row>
    <row r="12" ht="18" customHeight="1" spans="1:12">
      <c r="A12" s="20"/>
      <c r="B12" s="24"/>
      <c r="C12" s="23"/>
      <c r="D12" s="23"/>
      <c r="E12" s="23"/>
      <c r="F12" s="23"/>
      <c r="G12" s="23"/>
      <c r="H12" s="23"/>
      <c r="I12" s="23"/>
      <c r="J12" s="23"/>
      <c r="K12" s="23"/>
      <c r="L12" s="23"/>
    </row>
    <row r="13" ht="18" customHeight="1" spans="1:12">
      <c r="A13" s="20"/>
      <c r="B13" s="24" t="s">
        <v>400</v>
      </c>
      <c r="C13" s="23"/>
      <c r="D13" s="23"/>
      <c r="E13" s="23"/>
      <c r="F13" s="23"/>
      <c r="G13" s="23"/>
      <c r="H13" s="23"/>
      <c r="I13" s="23"/>
      <c r="J13" s="23"/>
      <c r="K13" s="23"/>
      <c r="L13" s="23"/>
    </row>
    <row r="14" ht="18" customHeight="1" spans="1:12">
      <c r="A14" s="22" t="s">
        <v>527</v>
      </c>
      <c r="B14" s="120" t="s">
        <v>528</v>
      </c>
      <c r="C14" s="23" t="e">
        <f ca="1">设备!K233</f>
        <v>#REF!</v>
      </c>
      <c r="D14" s="23">
        <f>设备!L233</f>
        <v>0</v>
      </c>
      <c r="E14" s="23" t="e">
        <f>#REF!</f>
        <v>#REF!</v>
      </c>
      <c r="F14" s="23" t="e">
        <f>#REF!</f>
        <v>#REF!</v>
      </c>
      <c r="G14" s="23"/>
      <c r="H14" s="23"/>
      <c r="I14" s="23"/>
      <c r="J14" s="23"/>
      <c r="K14" s="23"/>
      <c r="L14" s="23" t="e">
        <f t="shared" si="1"/>
        <v>#REF!</v>
      </c>
    </row>
    <row r="15" ht="18" hidden="1" customHeight="1" spans="1:12">
      <c r="A15" s="20" t="s">
        <v>529</v>
      </c>
      <c r="B15" s="120" t="s">
        <v>530</v>
      </c>
      <c r="C15" s="23">
        <f ca="1">车辆!M25</f>
        <v>0</v>
      </c>
      <c r="D15" s="23">
        <f ca="1">车辆!N25</f>
        <v>0</v>
      </c>
      <c r="E15" s="23"/>
      <c r="F15" s="23"/>
      <c r="G15" s="23"/>
      <c r="H15" s="23"/>
      <c r="I15" s="23"/>
      <c r="J15" s="23"/>
      <c r="K15" s="23"/>
      <c r="L15" s="23" t="str">
        <f t="shared" ref="K15:L18" si="3">IF(F15=0,"",J15/F15*100)</f>
        <v/>
      </c>
    </row>
    <row r="16" ht="18" customHeight="1" spans="1:12">
      <c r="A16" s="20" t="s">
        <v>527</v>
      </c>
      <c r="B16" s="120" t="s">
        <v>531</v>
      </c>
      <c r="C16" s="23" t="e">
        <f>#REF!</f>
        <v>#REF!</v>
      </c>
      <c r="D16" s="23" t="e">
        <f>#REF!</f>
        <v>#REF!</v>
      </c>
      <c r="E16" s="23" t="e">
        <f>#REF!</f>
        <v>#REF!</v>
      </c>
      <c r="F16" s="23" t="e">
        <f>#REF!</f>
        <v>#REF!</v>
      </c>
      <c r="G16" s="23"/>
      <c r="H16" s="23"/>
      <c r="I16" s="23"/>
      <c r="J16" s="23"/>
      <c r="K16" s="23"/>
      <c r="L16" s="23" t="e">
        <f t="shared" si="3"/>
        <v>#REF!</v>
      </c>
    </row>
    <row r="17" customFormat="1" ht="18" customHeight="1" spans="1:12">
      <c r="A17" s="20" t="s">
        <v>527</v>
      </c>
      <c r="B17" s="120" t="s">
        <v>532</v>
      </c>
      <c r="C17" s="23" t="e">
        <f>#REF!</f>
        <v>#REF!</v>
      </c>
      <c r="D17" s="23" t="e">
        <f>#REF!</f>
        <v>#REF!</v>
      </c>
      <c r="E17" s="23" t="e">
        <f>#REF!</f>
        <v>#REF!</v>
      </c>
      <c r="F17" s="23" t="e">
        <f>#REF!</f>
        <v>#REF!</v>
      </c>
      <c r="G17" s="23"/>
      <c r="H17" s="23"/>
      <c r="I17" s="23"/>
      <c r="J17" s="23"/>
      <c r="K17" s="23"/>
      <c r="L17" s="23" t="e">
        <f t="shared" si="3"/>
        <v>#REF!</v>
      </c>
    </row>
    <row r="18" s="42" customFormat="1" ht="18" customHeight="1" spans="1:12">
      <c r="A18" s="304"/>
      <c r="B18" s="41" t="s">
        <v>533</v>
      </c>
      <c r="C18" s="125" t="e">
        <f ca="1" t="shared" ref="C18:J18" si="4">SUM(C14:C15)</f>
        <v>#REF!</v>
      </c>
      <c r="D18" s="125">
        <f ca="1" t="shared" si="4"/>
        <v>0</v>
      </c>
      <c r="E18" s="125" t="e">
        <f>SUM(E14:E17)</f>
        <v>#REF!</v>
      </c>
      <c r="F18" s="125" t="e">
        <f>SUM(F14:F17)</f>
        <v>#REF!</v>
      </c>
      <c r="G18" s="125">
        <f t="shared" si="4"/>
        <v>0</v>
      </c>
      <c r="H18" s="125">
        <f t="shared" si="4"/>
        <v>0</v>
      </c>
      <c r="I18" s="125">
        <f t="shared" si="4"/>
        <v>0</v>
      </c>
      <c r="J18" s="125">
        <f t="shared" si="4"/>
        <v>0</v>
      </c>
      <c r="K18" s="125" t="e">
        <f t="shared" si="3"/>
        <v>#REF!</v>
      </c>
      <c r="L18" s="125" t="e">
        <f t="shared" si="3"/>
        <v>#REF!</v>
      </c>
    </row>
    <row r="19" ht="18" customHeight="1" spans="1:12">
      <c r="A19" s="20"/>
      <c r="B19" s="24"/>
      <c r="C19" s="23"/>
      <c r="D19" s="23"/>
      <c r="E19" s="23"/>
      <c r="F19" s="23"/>
      <c r="G19" s="23"/>
      <c r="H19" s="23"/>
      <c r="I19" s="23"/>
      <c r="J19" s="23"/>
      <c r="K19" s="23"/>
      <c r="L19" s="23"/>
    </row>
    <row r="20" ht="18" customHeight="1" spans="1:12">
      <c r="A20" s="20"/>
      <c r="B20" s="24"/>
      <c r="C20" s="23"/>
      <c r="D20" s="23"/>
      <c r="E20" s="23"/>
      <c r="F20" s="23"/>
      <c r="G20" s="23"/>
      <c r="H20" s="23"/>
      <c r="I20" s="23"/>
      <c r="J20" s="23"/>
      <c r="K20" s="23"/>
      <c r="L20" s="23"/>
    </row>
    <row r="21" ht="18" customHeight="1" spans="1:12">
      <c r="A21" s="20" t="s">
        <v>534</v>
      </c>
      <c r="B21" s="24" t="s">
        <v>68</v>
      </c>
      <c r="C21" s="23">
        <f ca="1">土地!K25</f>
        <v>0</v>
      </c>
      <c r="D21" s="23">
        <f ca="1">土地!L25</f>
        <v>0</v>
      </c>
      <c r="E21" s="23">
        <f ca="1">土地!M25</f>
        <v>0</v>
      </c>
      <c r="F21" s="23">
        <f ca="1">土地!N25</f>
        <v>0</v>
      </c>
      <c r="G21" s="23">
        <f ca="1">土地!O25</f>
        <v>0</v>
      </c>
      <c r="H21" s="23">
        <f ca="1">土地!P25</f>
        <v>0</v>
      </c>
      <c r="I21" s="23">
        <f ca="1">G21-E21</f>
        <v>0</v>
      </c>
      <c r="J21" s="23">
        <f ca="1">H21-F21</f>
        <v>0</v>
      </c>
      <c r="K21" s="23" t="str">
        <f ca="1" t="shared" ref="K21:L24" si="5">IF(E21=0,"",I21/E21*100)</f>
        <v/>
      </c>
      <c r="L21" s="23" t="str">
        <f ca="1" t="shared" si="5"/>
        <v/>
      </c>
    </row>
    <row r="22" ht="18" customHeight="1" spans="1:12">
      <c r="A22" s="151" t="s">
        <v>416</v>
      </c>
      <c r="B22" s="26"/>
      <c r="C22" s="23" t="e">
        <f ca="1" t="shared" ref="C22:J22" si="6">SUM(C11,C18,C21)</f>
        <v>#REF!</v>
      </c>
      <c r="D22" s="23">
        <f ca="1" t="shared" si="6"/>
        <v>0</v>
      </c>
      <c r="E22" s="23" t="e">
        <f ca="1" t="shared" si="6"/>
        <v>#REF!</v>
      </c>
      <c r="F22" s="23" t="e">
        <f ca="1" t="shared" si="6"/>
        <v>#REF!</v>
      </c>
      <c r="G22" s="23">
        <f ca="1" t="shared" si="6"/>
        <v>0</v>
      </c>
      <c r="H22" s="23">
        <f ca="1" t="shared" si="6"/>
        <v>0</v>
      </c>
      <c r="I22" s="23">
        <f ca="1" t="shared" si="6"/>
        <v>0</v>
      </c>
      <c r="J22" s="23">
        <f ca="1" t="shared" si="6"/>
        <v>0</v>
      </c>
      <c r="K22" s="23" t="e">
        <f ca="1" t="shared" si="5"/>
        <v>#REF!</v>
      </c>
      <c r="L22" s="23" t="e">
        <f ca="1" t="shared" si="5"/>
        <v>#REF!</v>
      </c>
    </row>
    <row r="23" ht="18" customHeight="1" spans="1:12">
      <c r="A23" s="25" t="s">
        <v>417</v>
      </c>
      <c r="B23" s="26"/>
      <c r="C23" s="23"/>
      <c r="D23" s="23" t="e">
        <f>SUM(房屋建筑物!Z26,构筑物!P26,管道沟槽!O26,井巷工程!P26,设备!L234,车辆!N26,#REF!,土地!L26)</f>
        <v>#REF!</v>
      </c>
      <c r="E23" s="23"/>
      <c r="F23" s="23"/>
      <c r="G23" s="23"/>
      <c r="H23" s="23"/>
      <c r="I23" s="23"/>
      <c r="J23" s="23">
        <f>H23-F23</f>
        <v>0</v>
      </c>
      <c r="K23" s="23" t="str">
        <f t="shared" si="5"/>
        <v/>
      </c>
      <c r="L23" s="23" t="str">
        <f t="shared" si="5"/>
        <v/>
      </c>
    </row>
    <row r="24" s="42" customFormat="1" ht="18" customHeight="1" spans="1:12">
      <c r="A24" s="305" t="s">
        <v>416</v>
      </c>
      <c r="B24" s="124"/>
      <c r="C24" s="125" t="e">
        <f ca="1">C22-C23</f>
        <v>#REF!</v>
      </c>
      <c r="D24" s="125" t="e">
        <f ca="1">D22-D23</f>
        <v>#REF!</v>
      </c>
      <c r="E24" s="125" t="e">
        <f ca="1" t="shared" ref="E24:J24" si="7">E22-E23</f>
        <v>#REF!</v>
      </c>
      <c r="F24" s="125" t="e">
        <f ca="1" t="shared" si="7"/>
        <v>#REF!</v>
      </c>
      <c r="G24" s="125">
        <f ca="1" t="shared" si="7"/>
        <v>0</v>
      </c>
      <c r="H24" s="125">
        <f ca="1" t="shared" si="7"/>
        <v>0</v>
      </c>
      <c r="I24" s="125">
        <f ca="1" t="shared" si="7"/>
        <v>0</v>
      </c>
      <c r="J24" s="125">
        <f ca="1" t="shared" si="7"/>
        <v>0</v>
      </c>
      <c r="K24" s="125" t="e">
        <f ca="1" t="shared" si="5"/>
        <v>#REF!</v>
      </c>
      <c r="L24" s="125" t="e">
        <f ca="1" t="shared" si="5"/>
        <v>#REF!</v>
      </c>
    </row>
    <row r="25" customHeight="1" spans="1:7">
      <c r="A25" s="27" t="e">
        <f>#REF!&amp;#REF!</f>
        <v>#REF!</v>
      </c>
      <c r="G25" s="79" t="e">
        <f ca="1">IF(土地!M25=0,"评估人员："&amp;#REF!&amp;""&amp;#REF!,"评估人员："&amp;#REF!&amp;""&amp;#REF!&amp;""&amp;#REF!)</f>
        <v>#REF!</v>
      </c>
    </row>
    <row r="26" customHeight="1" spans="1:1">
      <c r="A26" s="27" t="e">
        <f>CONCATENATE(#REF!,#REF!,#REF!,#REF!,#REF!,#REF!,#REF!)</f>
        <v>#REF!</v>
      </c>
    </row>
    <row r="29" customHeight="1" spans="5:5">
      <c r="E29" s="156" t="e">
        <f ca="1">E24/10000</f>
        <v>#REF!</v>
      </c>
    </row>
  </sheetData>
  <mergeCells count="12">
    <mergeCell ref="A1:L1"/>
    <mergeCell ref="A2:L2"/>
    <mergeCell ref="C4:D4"/>
    <mergeCell ref="E4:F4"/>
    <mergeCell ref="G4:H4"/>
    <mergeCell ref="I4:J4"/>
    <mergeCell ref="K4:L4"/>
    <mergeCell ref="A22:B22"/>
    <mergeCell ref="A23:B23"/>
    <mergeCell ref="A24:B24"/>
    <mergeCell ref="A4:A5"/>
    <mergeCell ref="B4:B5"/>
  </mergeCells>
  <hyperlinks>
    <hyperlink ref="B7" location="房屋建筑物!A1" display="固定资产-房屋建筑物"/>
    <hyperlink ref="B8" location="构筑物!A1" display="固定资产-构筑物及其他辅助设施"/>
    <hyperlink ref="B9" location="管道沟槽!A1" display="固定资产-管道及沟槽"/>
    <hyperlink ref="B14" location="机器设备!A1" display="固定资产-综合物资类"/>
    <hyperlink ref="B21" location="土地!A1" display="土地"/>
    <hyperlink ref="B10" location="管道沟槽!A1" display="固定资产-井巷工程"/>
    <hyperlink ref="B15" location="车辆!A1" display="固定资产-车辆"/>
    <hyperlink ref="B16" location="电子设备!A1" display="固定资产-无线类"/>
    <hyperlink ref="B17" location="电子设备!A1" display="固定资产-蓄电池"/>
  </hyperlinks>
  <printOptions horizontalCentered="1"/>
  <pageMargins left="0.35" right="0.35" top="0.79" bottom="0.79" header="0.94" footer="0.51"/>
  <pageSetup paperSize="9" fitToHeight="0" orientation="landscape" blackAndWhite="1" verticalDpi="600"/>
  <headerFooter alignWithMargins="0">
    <oddHeader>&amp;R&amp;"宋体,常规"表4-6
共&amp;N页，第&amp;P页</oddHeader>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9"/>
  <sheetViews>
    <sheetView workbookViewId="0">
      <selection activeCell="A1" sqref="A1:AG1"/>
    </sheetView>
  </sheetViews>
  <sheetFormatPr defaultColWidth="8.6" defaultRowHeight="15.75" customHeight="1"/>
  <cols>
    <col min="1" max="1" width="5" style="139" customWidth="1"/>
    <col min="2" max="2" width="7.7" style="139" customWidth="1"/>
    <col min="3" max="3" width="7.3" style="139" customWidth="1"/>
    <col min="4" max="4" width="10.6" style="139" customWidth="1"/>
    <col min="5" max="5" width="6.7" style="139" customWidth="1"/>
    <col min="6" max="9" width="6.7" style="139" hidden="1" customWidth="1" outlineLevel="1"/>
    <col min="10" max="10" width="6.7" style="139" customWidth="1" collapsed="1"/>
    <col min="11" max="20" width="6.7" style="139" hidden="1" customWidth="1" outlineLevel="1"/>
    <col min="21" max="21" width="6.7" style="139" customWidth="1" collapsed="1"/>
    <col min="22" max="24" width="6.7" style="139" customWidth="1"/>
    <col min="25" max="26" width="11" style="139" hidden="1" customWidth="1" outlineLevel="1"/>
    <col min="27" max="27" width="9" style="139" customWidth="1" collapsed="1"/>
    <col min="28" max="29" width="9" style="139" customWidth="1"/>
    <col min="30" max="30" width="6.3" style="139"/>
    <col min="31" max="31" width="9" style="139" customWidth="1"/>
    <col min="32" max="32" width="7.6" style="139" customWidth="1"/>
    <col min="33" max="33" width="7.7" style="139" hidden="1" customWidth="1" outlineLevel="1"/>
    <col min="34" max="34" width="4.2" style="139" customWidth="1" collapsed="1"/>
    <col min="35" max="35" width="15.2" style="139" hidden="1" customWidth="1" outlineLevel="1"/>
    <col min="36" max="36" width="13.1" style="139" hidden="1" customWidth="1" outlineLevel="1"/>
    <col min="37" max="37" width="9" style="139" collapsed="1"/>
    <col min="38" max="64" width="9" style="139"/>
    <col min="65" max="16384" width="8.6" style="139"/>
  </cols>
  <sheetData>
    <row r="1" s="266" customFormat="1" ht="30" customHeight="1" spans="1:35">
      <c r="A1" s="267" t="s">
        <v>535</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301"/>
      <c r="AI1" s="301"/>
    </row>
    <row r="2" ht="14.25" customHeight="1" spans="1:35">
      <c r="A2" s="269" t="e">
        <f>CONCATENATE(#REF!,#REF!,#REF!,#REF!,#REF!,#REF!,#REF!)</f>
        <v>#REF!</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300"/>
    </row>
    <row r="3" customHeight="1" spans="1:34">
      <c r="A3" s="270" t="e">
        <f>#REF!&amp;#REF!</f>
        <v>#REF!</v>
      </c>
      <c r="B3" s="270"/>
      <c r="AH3" s="276" t="s">
        <v>168</v>
      </c>
    </row>
    <row r="4" s="236" customFormat="1" customHeight="1" spans="1:36">
      <c r="A4" s="166" t="s">
        <v>169</v>
      </c>
      <c r="B4" s="286" t="s">
        <v>536</v>
      </c>
      <c r="C4" s="166" t="s">
        <v>496</v>
      </c>
      <c r="D4" s="166" t="s">
        <v>537</v>
      </c>
      <c r="E4" s="132" t="s">
        <v>383</v>
      </c>
      <c r="F4" s="286" t="s">
        <v>508</v>
      </c>
      <c r="G4" s="286" t="s">
        <v>538</v>
      </c>
      <c r="H4" s="91" t="s">
        <v>539</v>
      </c>
      <c r="I4" s="132" t="s">
        <v>540</v>
      </c>
      <c r="J4" s="132" t="s">
        <v>500</v>
      </c>
      <c r="K4" s="292" t="s">
        <v>541</v>
      </c>
      <c r="L4" s="293"/>
      <c r="M4" s="293"/>
      <c r="N4" s="293"/>
      <c r="O4" s="293"/>
      <c r="P4" s="293"/>
      <c r="Q4" s="293"/>
      <c r="R4" s="293"/>
      <c r="S4" s="293"/>
      <c r="T4" s="295"/>
      <c r="U4" s="91" t="s">
        <v>501</v>
      </c>
      <c r="V4" s="296" t="s">
        <v>338</v>
      </c>
      <c r="W4" s="296" t="s">
        <v>542</v>
      </c>
      <c r="X4" s="91" t="s">
        <v>503</v>
      </c>
      <c r="Y4" s="134" t="s">
        <v>141</v>
      </c>
      <c r="Z4" s="135"/>
      <c r="AA4" s="166" t="s">
        <v>142</v>
      </c>
      <c r="AB4" s="93"/>
      <c r="AC4" s="166" t="s">
        <v>143</v>
      </c>
      <c r="AD4" s="93"/>
      <c r="AE4" s="93"/>
      <c r="AF4" s="91" t="s">
        <v>171</v>
      </c>
      <c r="AG4" s="132" t="s">
        <v>504</v>
      </c>
      <c r="AH4" s="91" t="s">
        <v>240</v>
      </c>
      <c r="AI4" s="91" t="s">
        <v>543</v>
      </c>
      <c r="AJ4" s="166" t="s">
        <v>508</v>
      </c>
    </row>
    <row r="5" s="236" customFormat="1" ht="26.25" customHeight="1" spans="1:36">
      <c r="A5" s="93"/>
      <c r="B5" s="287"/>
      <c r="C5" s="93"/>
      <c r="D5" s="93"/>
      <c r="E5" s="133"/>
      <c r="F5" s="287"/>
      <c r="G5" s="287"/>
      <c r="H5" s="93"/>
      <c r="I5" s="133"/>
      <c r="J5" s="133"/>
      <c r="K5" s="294" t="s">
        <v>544</v>
      </c>
      <c r="L5" s="294" t="s">
        <v>545</v>
      </c>
      <c r="M5" s="294" t="s">
        <v>546</v>
      </c>
      <c r="N5" s="294" t="s">
        <v>547</v>
      </c>
      <c r="O5" s="294" t="s">
        <v>548</v>
      </c>
      <c r="P5" s="294" t="s">
        <v>549</v>
      </c>
      <c r="Q5" s="294" t="s">
        <v>550</v>
      </c>
      <c r="R5" s="294" t="s">
        <v>551</v>
      </c>
      <c r="S5" s="294" t="s">
        <v>552</v>
      </c>
      <c r="T5" s="294" t="s">
        <v>553</v>
      </c>
      <c r="U5" s="93"/>
      <c r="V5" s="297"/>
      <c r="W5" s="297"/>
      <c r="X5" s="93"/>
      <c r="Y5" s="134" t="s">
        <v>388</v>
      </c>
      <c r="Z5" s="134" t="s">
        <v>389</v>
      </c>
      <c r="AA5" s="166" t="s">
        <v>388</v>
      </c>
      <c r="AB5" s="166" t="s">
        <v>389</v>
      </c>
      <c r="AC5" s="166" t="s">
        <v>388</v>
      </c>
      <c r="AD5" s="166" t="s">
        <v>428</v>
      </c>
      <c r="AE5" s="166" t="s">
        <v>389</v>
      </c>
      <c r="AF5" s="93"/>
      <c r="AG5" s="302"/>
      <c r="AH5" s="93"/>
      <c r="AI5" s="93"/>
      <c r="AJ5" s="93"/>
    </row>
    <row r="6" customHeight="1" spans="1:36">
      <c r="A6" s="93"/>
      <c r="B6" s="93"/>
      <c r="C6" s="65"/>
      <c r="D6" s="65"/>
      <c r="E6" s="65"/>
      <c r="F6" s="65"/>
      <c r="G6" s="65"/>
      <c r="H6" s="65"/>
      <c r="I6" s="65"/>
      <c r="J6" s="93"/>
      <c r="K6" s="93"/>
      <c r="L6" s="93"/>
      <c r="M6" s="93"/>
      <c r="N6" s="93"/>
      <c r="O6" s="93"/>
      <c r="P6" s="93"/>
      <c r="Q6" s="93"/>
      <c r="R6" s="93"/>
      <c r="S6" s="65"/>
      <c r="T6" s="93"/>
      <c r="U6" s="298"/>
      <c r="V6" s="154"/>
      <c r="W6" s="299"/>
      <c r="X6" s="108" t="str">
        <f>IF(W6=0,"",AA6/W6)</f>
        <v/>
      </c>
      <c r="Y6" s="108"/>
      <c r="Z6" s="108"/>
      <c r="AA6" s="108"/>
      <c r="AB6" s="108"/>
      <c r="AC6" s="108"/>
      <c r="AD6" s="143"/>
      <c r="AE6" s="108">
        <f>ROUND(AC6*AD6/100,0)</f>
        <v>0</v>
      </c>
      <c r="AF6" s="108" t="str">
        <f>IF(AB6=0,"",(AE6-AB6)/AB6*100)</f>
        <v/>
      </c>
      <c r="AG6" s="108"/>
      <c r="AH6" s="65"/>
      <c r="AI6" s="65"/>
      <c r="AJ6" s="150"/>
    </row>
    <row r="7" customHeight="1" spans="1:36">
      <c r="A7" s="93"/>
      <c r="B7" s="93"/>
      <c r="C7" s="65"/>
      <c r="D7" s="65"/>
      <c r="E7" s="65"/>
      <c r="F7" s="65"/>
      <c r="G7" s="65"/>
      <c r="H7" s="65"/>
      <c r="I7" s="65"/>
      <c r="J7" s="166"/>
      <c r="K7" s="93"/>
      <c r="L7" s="93"/>
      <c r="M7" s="93"/>
      <c r="N7" s="93"/>
      <c r="O7" s="93"/>
      <c r="P7" s="93"/>
      <c r="Q7" s="93"/>
      <c r="R7" s="93"/>
      <c r="S7" s="65"/>
      <c r="T7" s="93"/>
      <c r="U7" s="298"/>
      <c r="V7" s="154"/>
      <c r="W7" s="299"/>
      <c r="X7" s="108" t="str">
        <f t="shared" ref="X7:X24" si="0">IF(W7=0,"",AA7/W7)</f>
        <v/>
      </c>
      <c r="Y7" s="108"/>
      <c r="Z7" s="108"/>
      <c r="AA7" s="108"/>
      <c r="AB7" s="108"/>
      <c r="AC7" s="108"/>
      <c r="AD7" s="143"/>
      <c r="AE7" s="108">
        <f t="shared" ref="AE7:AE24" si="1">ROUND(AC7*AD7/100,0)</f>
        <v>0</v>
      </c>
      <c r="AF7" s="108" t="str">
        <f t="shared" ref="AF7:AF27" si="2">IF(AB7=0,"",(AE7-AB7)/AB7*100)</f>
        <v/>
      </c>
      <c r="AG7" s="108"/>
      <c r="AH7" s="65"/>
      <c r="AI7" s="65"/>
      <c r="AJ7" s="150"/>
    </row>
    <row r="8" customHeight="1" spans="1:36">
      <c r="A8" s="93"/>
      <c r="B8" s="93"/>
      <c r="C8" s="65"/>
      <c r="D8" s="65"/>
      <c r="E8" s="65"/>
      <c r="F8" s="65"/>
      <c r="G8" s="65"/>
      <c r="H8" s="65"/>
      <c r="I8" s="65"/>
      <c r="J8" s="93"/>
      <c r="K8" s="93"/>
      <c r="L8" s="93"/>
      <c r="M8" s="93"/>
      <c r="N8" s="93"/>
      <c r="O8" s="93"/>
      <c r="P8" s="93"/>
      <c r="Q8" s="93"/>
      <c r="R8" s="93"/>
      <c r="S8" s="65"/>
      <c r="T8" s="93"/>
      <c r="U8" s="298"/>
      <c r="V8" s="154"/>
      <c r="W8" s="299"/>
      <c r="X8" s="108" t="str">
        <f t="shared" si="0"/>
        <v/>
      </c>
      <c r="Y8" s="108"/>
      <c r="Z8" s="108"/>
      <c r="AA8" s="108"/>
      <c r="AB8" s="108"/>
      <c r="AC8" s="108"/>
      <c r="AD8" s="143"/>
      <c r="AE8" s="108">
        <f t="shared" si="1"/>
        <v>0</v>
      </c>
      <c r="AF8" s="108" t="str">
        <f t="shared" si="2"/>
        <v/>
      </c>
      <c r="AG8" s="108"/>
      <c r="AH8" s="65"/>
      <c r="AI8" s="65"/>
      <c r="AJ8" s="150"/>
    </row>
    <row r="9" customHeight="1" spans="1:36">
      <c r="A9" s="93"/>
      <c r="B9" s="93"/>
      <c r="C9" s="65"/>
      <c r="D9" s="65"/>
      <c r="E9" s="65"/>
      <c r="F9" s="65"/>
      <c r="G9" s="65"/>
      <c r="H9" s="65"/>
      <c r="I9" s="65"/>
      <c r="J9" s="93"/>
      <c r="K9" s="93"/>
      <c r="L9" s="93"/>
      <c r="M9" s="93"/>
      <c r="N9" s="93"/>
      <c r="O9" s="93"/>
      <c r="P9" s="93"/>
      <c r="Q9" s="93"/>
      <c r="R9" s="93"/>
      <c r="S9" s="65"/>
      <c r="T9" s="93"/>
      <c r="U9" s="298"/>
      <c r="V9" s="154"/>
      <c r="W9" s="299"/>
      <c r="X9" s="108" t="str">
        <f t="shared" si="0"/>
        <v/>
      </c>
      <c r="Y9" s="108"/>
      <c r="Z9" s="108"/>
      <c r="AA9" s="108"/>
      <c r="AB9" s="108"/>
      <c r="AC9" s="108"/>
      <c r="AD9" s="143"/>
      <c r="AE9" s="108">
        <f t="shared" si="1"/>
        <v>0</v>
      </c>
      <c r="AF9" s="108" t="str">
        <f t="shared" si="2"/>
        <v/>
      </c>
      <c r="AG9" s="108"/>
      <c r="AH9" s="65"/>
      <c r="AI9" s="65"/>
      <c r="AJ9" s="150"/>
    </row>
    <row r="10" customHeight="1" spans="1:36">
      <c r="A10" s="93"/>
      <c r="B10" s="93"/>
      <c r="C10" s="65"/>
      <c r="D10" s="65"/>
      <c r="E10" s="65"/>
      <c r="F10" s="65"/>
      <c r="G10" s="65"/>
      <c r="H10" s="65"/>
      <c r="I10" s="65"/>
      <c r="J10" s="93"/>
      <c r="K10" s="93"/>
      <c r="L10" s="93"/>
      <c r="M10" s="93"/>
      <c r="N10" s="93"/>
      <c r="O10" s="93"/>
      <c r="P10" s="93"/>
      <c r="Q10" s="93"/>
      <c r="R10" s="93"/>
      <c r="S10" s="65"/>
      <c r="T10" s="93"/>
      <c r="U10" s="298"/>
      <c r="V10" s="154"/>
      <c r="W10" s="299"/>
      <c r="X10" s="108" t="str">
        <f t="shared" si="0"/>
        <v/>
      </c>
      <c r="Y10" s="108"/>
      <c r="Z10" s="108"/>
      <c r="AA10" s="108"/>
      <c r="AB10" s="108"/>
      <c r="AC10" s="108"/>
      <c r="AD10" s="143"/>
      <c r="AE10" s="108">
        <f t="shared" si="1"/>
        <v>0</v>
      </c>
      <c r="AF10" s="108" t="str">
        <f t="shared" si="2"/>
        <v/>
      </c>
      <c r="AG10" s="108"/>
      <c r="AH10" s="65"/>
      <c r="AI10" s="65"/>
      <c r="AJ10" s="150"/>
    </row>
    <row r="11" customHeight="1" spans="1:36">
      <c r="A11" s="93"/>
      <c r="B11" s="93"/>
      <c r="C11" s="65"/>
      <c r="D11" s="65"/>
      <c r="E11" s="65"/>
      <c r="F11" s="65"/>
      <c r="G11" s="65"/>
      <c r="H11" s="65"/>
      <c r="I11" s="65"/>
      <c r="J11" s="93"/>
      <c r="K11" s="93"/>
      <c r="L11" s="93"/>
      <c r="M11" s="93"/>
      <c r="N11" s="93"/>
      <c r="O11" s="93"/>
      <c r="P11" s="93"/>
      <c r="Q11" s="93"/>
      <c r="R11" s="93"/>
      <c r="S11" s="65"/>
      <c r="T11" s="93"/>
      <c r="U11" s="298"/>
      <c r="V11" s="154"/>
      <c r="W11" s="299"/>
      <c r="X11" s="108" t="str">
        <f t="shared" si="0"/>
        <v/>
      </c>
      <c r="Y11" s="108"/>
      <c r="Z11" s="108"/>
      <c r="AA11" s="108"/>
      <c r="AB11" s="108"/>
      <c r="AC11" s="108"/>
      <c r="AD11" s="143"/>
      <c r="AE11" s="108">
        <f t="shared" si="1"/>
        <v>0</v>
      </c>
      <c r="AF11" s="108" t="str">
        <f t="shared" si="2"/>
        <v/>
      </c>
      <c r="AG11" s="108"/>
      <c r="AH11" s="65"/>
      <c r="AI11" s="65"/>
      <c r="AJ11" s="150"/>
    </row>
    <row r="12" customHeight="1" spans="1:36">
      <c r="A12" s="93"/>
      <c r="B12" s="93"/>
      <c r="C12" s="65"/>
      <c r="D12" s="65"/>
      <c r="E12" s="65"/>
      <c r="F12" s="65"/>
      <c r="G12" s="65"/>
      <c r="H12" s="65"/>
      <c r="I12" s="65"/>
      <c r="J12" s="93"/>
      <c r="K12" s="93"/>
      <c r="L12" s="93"/>
      <c r="M12" s="93"/>
      <c r="N12" s="93"/>
      <c r="O12" s="93"/>
      <c r="P12" s="93"/>
      <c r="Q12" s="93"/>
      <c r="R12" s="93"/>
      <c r="S12" s="65"/>
      <c r="T12" s="93"/>
      <c r="U12" s="298"/>
      <c r="V12" s="154"/>
      <c r="W12" s="299"/>
      <c r="X12" s="108" t="str">
        <f t="shared" si="0"/>
        <v/>
      </c>
      <c r="Y12" s="108"/>
      <c r="Z12" s="108"/>
      <c r="AA12" s="108"/>
      <c r="AB12" s="108"/>
      <c r="AC12" s="108"/>
      <c r="AD12" s="143"/>
      <c r="AE12" s="108">
        <f t="shared" si="1"/>
        <v>0</v>
      </c>
      <c r="AF12" s="108" t="str">
        <f t="shared" si="2"/>
        <v/>
      </c>
      <c r="AG12" s="108"/>
      <c r="AH12" s="65"/>
      <c r="AI12" s="65"/>
      <c r="AJ12" s="150"/>
    </row>
    <row r="13" customHeight="1" spans="1:36">
      <c r="A13" s="93"/>
      <c r="B13" s="93"/>
      <c r="C13" s="65"/>
      <c r="D13" s="65"/>
      <c r="E13" s="65"/>
      <c r="F13" s="65"/>
      <c r="G13" s="65"/>
      <c r="H13" s="65"/>
      <c r="I13" s="65"/>
      <c r="J13" s="93"/>
      <c r="K13" s="93"/>
      <c r="L13" s="93"/>
      <c r="M13" s="93"/>
      <c r="N13" s="93"/>
      <c r="O13" s="93"/>
      <c r="P13" s="93"/>
      <c r="Q13" s="93"/>
      <c r="R13" s="93"/>
      <c r="S13" s="65"/>
      <c r="T13" s="93"/>
      <c r="U13" s="298"/>
      <c r="V13" s="154"/>
      <c r="W13" s="299"/>
      <c r="X13" s="108" t="str">
        <f t="shared" si="0"/>
        <v/>
      </c>
      <c r="Y13" s="108"/>
      <c r="Z13" s="108"/>
      <c r="AA13" s="108"/>
      <c r="AB13" s="108"/>
      <c r="AC13" s="108"/>
      <c r="AD13" s="143"/>
      <c r="AE13" s="108">
        <f t="shared" si="1"/>
        <v>0</v>
      </c>
      <c r="AF13" s="108" t="str">
        <f t="shared" si="2"/>
        <v/>
      </c>
      <c r="AG13" s="108"/>
      <c r="AH13" s="65"/>
      <c r="AI13" s="65"/>
      <c r="AJ13" s="150"/>
    </row>
    <row r="14" customHeight="1" spans="1:36">
      <c r="A14" s="93"/>
      <c r="B14" s="93"/>
      <c r="C14" s="65"/>
      <c r="D14" s="65"/>
      <c r="E14" s="65"/>
      <c r="F14" s="65"/>
      <c r="G14" s="65"/>
      <c r="H14" s="65"/>
      <c r="I14" s="65"/>
      <c r="J14" s="93"/>
      <c r="K14" s="93"/>
      <c r="L14" s="93"/>
      <c r="M14" s="93"/>
      <c r="N14" s="93"/>
      <c r="O14" s="93"/>
      <c r="P14" s="93"/>
      <c r="Q14" s="93"/>
      <c r="R14" s="93"/>
      <c r="S14" s="65"/>
      <c r="T14" s="93"/>
      <c r="U14" s="298"/>
      <c r="V14" s="154"/>
      <c r="W14" s="299"/>
      <c r="X14" s="108" t="str">
        <f t="shared" si="0"/>
        <v/>
      </c>
      <c r="Y14" s="108"/>
      <c r="Z14" s="108"/>
      <c r="AA14" s="108"/>
      <c r="AB14" s="108"/>
      <c r="AC14" s="108"/>
      <c r="AD14" s="143"/>
      <c r="AE14" s="108">
        <f t="shared" si="1"/>
        <v>0</v>
      </c>
      <c r="AF14" s="108" t="str">
        <f t="shared" si="2"/>
        <v/>
      </c>
      <c r="AG14" s="108"/>
      <c r="AH14" s="65"/>
      <c r="AI14" s="65"/>
      <c r="AJ14" s="150"/>
    </row>
    <row r="15" customHeight="1" spans="1:36">
      <c r="A15" s="93"/>
      <c r="B15" s="93"/>
      <c r="C15" s="65"/>
      <c r="D15" s="65"/>
      <c r="E15" s="65"/>
      <c r="F15" s="65"/>
      <c r="G15" s="65"/>
      <c r="H15" s="65"/>
      <c r="I15" s="65"/>
      <c r="J15" s="93"/>
      <c r="K15" s="93"/>
      <c r="L15" s="93"/>
      <c r="M15" s="93"/>
      <c r="N15" s="93"/>
      <c r="O15" s="93"/>
      <c r="P15" s="93"/>
      <c r="Q15" s="93"/>
      <c r="R15" s="93"/>
      <c r="S15" s="65"/>
      <c r="T15" s="93"/>
      <c r="U15" s="298"/>
      <c r="V15" s="154"/>
      <c r="W15" s="299"/>
      <c r="X15" s="108" t="str">
        <f t="shared" si="0"/>
        <v/>
      </c>
      <c r="Y15" s="108"/>
      <c r="Z15" s="108"/>
      <c r="AA15" s="108"/>
      <c r="AB15" s="108"/>
      <c r="AC15" s="108"/>
      <c r="AD15" s="143"/>
      <c r="AE15" s="108">
        <f t="shared" si="1"/>
        <v>0</v>
      </c>
      <c r="AF15" s="108" t="str">
        <f t="shared" si="2"/>
        <v/>
      </c>
      <c r="AG15" s="108"/>
      <c r="AH15" s="65"/>
      <c r="AI15" s="65"/>
      <c r="AJ15" s="150"/>
    </row>
    <row r="16" customHeight="1" spans="1:36">
      <c r="A16" s="93"/>
      <c r="B16" s="93"/>
      <c r="C16" s="65"/>
      <c r="D16" s="65"/>
      <c r="E16" s="65"/>
      <c r="F16" s="65"/>
      <c r="G16" s="65"/>
      <c r="H16" s="65"/>
      <c r="I16" s="65"/>
      <c r="J16" s="93"/>
      <c r="K16" s="93"/>
      <c r="L16" s="93"/>
      <c r="M16" s="93"/>
      <c r="N16" s="93"/>
      <c r="O16" s="93"/>
      <c r="P16" s="93"/>
      <c r="Q16" s="93"/>
      <c r="R16" s="93"/>
      <c r="S16" s="65"/>
      <c r="T16" s="93"/>
      <c r="U16" s="298"/>
      <c r="V16" s="154"/>
      <c r="W16" s="299"/>
      <c r="X16" s="108" t="str">
        <f t="shared" si="0"/>
        <v/>
      </c>
      <c r="Y16" s="108"/>
      <c r="Z16" s="108"/>
      <c r="AA16" s="108"/>
      <c r="AB16" s="108"/>
      <c r="AC16" s="108"/>
      <c r="AD16" s="143"/>
      <c r="AE16" s="108">
        <f t="shared" si="1"/>
        <v>0</v>
      </c>
      <c r="AF16" s="108" t="str">
        <f t="shared" si="2"/>
        <v/>
      </c>
      <c r="AG16" s="108"/>
      <c r="AH16" s="65"/>
      <c r="AI16" s="65"/>
      <c r="AJ16" s="150"/>
    </row>
    <row r="17" customHeight="1" spans="1:36">
      <c r="A17" s="93"/>
      <c r="B17" s="93"/>
      <c r="C17" s="65"/>
      <c r="D17" s="65"/>
      <c r="E17" s="65"/>
      <c r="F17" s="65"/>
      <c r="G17" s="65"/>
      <c r="H17" s="65"/>
      <c r="I17" s="65"/>
      <c r="J17" s="93"/>
      <c r="K17" s="93"/>
      <c r="L17" s="93"/>
      <c r="M17" s="93"/>
      <c r="N17" s="93"/>
      <c r="O17" s="93"/>
      <c r="P17" s="93"/>
      <c r="Q17" s="93"/>
      <c r="R17" s="93"/>
      <c r="S17" s="65"/>
      <c r="T17" s="93"/>
      <c r="U17" s="298"/>
      <c r="V17" s="154"/>
      <c r="W17" s="299"/>
      <c r="X17" s="108" t="str">
        <f t="shared" si="0"/>
        <v/>
      </c>
      <c r="Y17" s="108"/>
      <c r="Z17" s="108"/>
      <c r="AA17" s="108"/>
      <c r="AB17" s="108"/>
      <c r="AC17" s="108"/>
      <c r="AD17" s="143"/>
      <c r="AE17" s="108">
        <f t="shared" si="1"/>
        <v>0</v>
      </c>
      <c r="AF17" s="108" t="str">
        <f t="shared" si="2"/>
        <v/>
      </c>
      <c r="AG17" s="108"/>
      <c r="AH17" s="65"/>
      <c r="AI17" s="65"/>
      <c r="AJ17" s="150"/>
    </row>
    <row r="18" customHeight="1" spans="1:36">
      <c r="A18" s="93"/>
      <c r="B18" s="93"/>
      <c r="C18" s="65"/>
      <c r="D18" s="65"/>
      <c r="E18" s="65"/>
      <c r="F18" s="65"/>
      <c r="G18" s="65"/>
      <c r="H18" s="65"/>
      <c r="I18" s="65"/>
      <c r="J18" s="93"/>
      <c r="K18" s="93"/>
      <c r="L18" s="93"/>
      <c r="M18" s="93"/>
      <c r="N18" s="93"/>
      <c r="O18" s="93"/>
      <c r="P18" s="93"/>
      <c r="Q18" s="93"/>
      <c r="R18" s="93"/>
      <c r="S18" s="65"/>
      <c r="T18" s="93"/>
      <c r="U18" s="298"/>
      <c r="V18" s="154"/>
      <c r="W18" s="299"/>
      <c r="X18" s="108" t="str">
        <f t="shared" si="0"/>
        <v/>
      </c>
      <c r="Y18" s="108"/>
      <c r="Z18" s="108"/>
      <c r="AA18" s="108"/>
      <c r="AB18" s="108"/>
      <c r="AC18" s="108"/>
      <c r="AD18" s="143"/>
      <c r="AE18" s="108">
        <f t="shared" si="1"/>
        <v>0</v>
      </c>
      <c r="AF18" s="108" t="str">
        <f t="shared" si="2"/>
        <v/>
      </c>
      <c r="AG18" s="108"/>
      <c r="AH18" s="65"/>
      <c r="AI18" s="65"/>
      <c r="AJ18" s="150"/>
    </row>
    <row r="19" customHeight="1" spans="1:36">
      <c r="A19" s="93"/>
      <c r="B19" s="93"/>
      <c r="C19" s="65"/>
      <c r="D19" s="65"/>
      <c r="E19" s="65"/>
      <c r="F19" s="65"/>
      <c r="G19" s="65"/>
      <c r="H19" s="65"/>
      <c r="I19" s="65"/>
      <c r="J19" s="93"/>
      <c r="K19" s="93"/>
      <c r="L19" s="93"/>
      <c r="M19" s="93"/>
      <c r="N19" s="93"/>
      <c r="O19" s="93"/>
      <c r="P19" s="93"/>
      <c r="Q19" s="93"/>
      <c r="R19" s="93"/>
      <c r="S19" s="65"/>
      <c r="T19" s="93"/>
      <c r="U19" s="298"/>
      <c r="V19" s="154"/>
      <c r="W19" s="299"/>
      <c r="X19" s="108" t="str">
        <f t="shared" si="0"/>
        <v/>
      </c>
      <c r="Y19" s="108"/>
      <c r="Z19" s="108"/>
      <c r="AA19" s="108"/>
      <c r="AB19" s="108"/>
      <c r="AC19" s="108"/>
      <c r="AD19" s="143"/>
      <c r="AE19" s="108">
        <f t="shared" si="1"/>
        <v>0</v>
      </c>
      <c r="AF19" s="108" t="str">
        <f t="shared" si="2"/>
        <v/>
      </c>
      <c r="AG19" s="108"/>
      <c r="AH19" s="65"/>
      <c r="AI19" s="65"/>
      <c r="AJ19" s="150"/>
    </row>
    <row r="20" customHeight="1" spans="1:36">
      <c r="A20" s="93"/>
      <c r="B20" s="93"/>
      <c r="C20" s="65"/>
      <c r="D20" s="65"/>
      <c r="E20" s="65"/>
      <c r="F20" s="65"/>
      <c r="G20" s="65"/>
      <c r="H20" s="65"/>
      <c r="I20" s="65"/>
      <c r="J20" s="93"/>
      <c r="K20" s="93"/>
      <c r="L20" s="93"/>
      <c r="M20" s="93"/>
      <c r="N20" s="93"/>
      <c r="O20" s="93"/>
      <c r="P20" s="93"/>
      <c r="Q20" s="93"/>
      <c r="R20" s="93"/>
      <c r="S20" s="65"/>
      <c r="T20" s="93"/>
      <c r="U20" s="298"/>
      <c r="V20" s="154"/>
      <c r="W20" s="299"/>
      <c r="X20" s="108" t="str">
        <f t="shared" si="0"/>
        <v/>
      </c>
      <c r="Y20" s="108"/>
      <c r="Z20" s="108"/>
      <c r="AA20" s="108"/>
      <c r="AB20" s="108"/>
      <c r="AC20" s="108"/>
      <c r="AD20" s="143"/>
      <c r="AE20" s="108">
        <f t="shared" si="1"/>
        <v>0</v>
      </c>
      <c r="AF20" s="108" t="str">
        <f t="shared" si="2"/>
        <v/>
      </c>
      <c r="AG20" s="108"/>
      <c r="AH20" s="65"/>
      <c r="AI20" s="65"/>
      <c r="AJ20" s="150"/>
    </row>
    <row r="21" customHeight="1" spans="1:36">
      <c r="A21" s="93"/>
      <c r="B21" s="93"/>
      <c r="C21" s="65"/>
      <c r="D21" s="65"/>
      <c r="E21" s="65"/>
      <c r="F21" s="65"/>
      <c r="G21" s="65"/>
      <c r="H21" s="65"/>
      <c r="I21" s="65"/>
      <c r="J21" s="93"/>
      <c r="K21" s="93"/>
      <c r="L21" s="93"/>
      <c r="M21" s="93"/>
      <c r="N21" s="93"/>
      <c r="O21" s="93"/>
      <c r="P21" s="93"/>
      <c r="Q21" s="93"/>
      <c r="R21" s="93"/>
      <c r="S21" s="65"/>
      <c r="T21" s="93"/>
      <c r="U21" s="298"/>
      <c r="V21" s="154"/>
      <c r="W21" s="299"/>
      <c r="X21" s="108" t="str">
        <f t="shared" si="0"/>
        <v/>
      </c>
      <c r="Y21" s="108"/>
      <c r="Z21" s="108"/>
      <c r="AA21" s="108"/>
      <c r="AB21" s="108"/>
      <c r="AC21" s="108"/>
      <c r="AD21" s="143"/>
      <c r="AE21" s="108">
        <f t="shared" si="1"/>
        <v>0</v>
      </c>
      <c r="AF21" s="108" t="str">
        <f t="shared" si="2"/>
        <v/>
      </c>
      <c r="AG21" s="108"/>
      <c r="AH21" s="65"/>
      <c r="AI21" s="65"/>
      <c r="AJ21" s="150"/>
    </row>
    <row r="22" customHeight="1" spans="1:36">
      <c r="A22" s="93"/>
      <c r="B22" s="93"/>
      <c r="C22" s="65"/>
      <c r="D22" s="65"/>
      <c r="E22" s="65"/>
      <c r="F22" s="65"/>
      <c r="G22" s="65"/>
      <c r="H22" s="65"/>
      <c r="I22" s="65"/>
      <c r="J22" s="93"/>
      <c r="K22" s="93"/>
      <c r="L22" s="93"/>
      <c r="M22" s="93"/>
      <c r="N22" s="93"/>
      <c r="O22" s="93"/>
      <c r="P22" s="93"/>
      <c r="Q22" s="93"/>
      <c r="R22" s="93"/>
      <c r="S22" s="65"/>
      <c r="T22" s="93"/>
      <c r="U22" s="298"/>
      <c r="V22" s="154"/>
      <c r="W22" s="299"/>
      <c r="X22" s="108" t="str">
        <f t="shared" si="0"/>
        <v/>
      </c>
      <c r="Y22" s="108"/>
      <c r="Z22" s="108"/>
      <c r="AA22" s="108"/>
      <c r="AB22" s="108"/>
      <c r="AC22" s="108"/>
      <c r="AD22" s="143"/>
      <c r="AE22" s="108">
        <f t="shared" si="1"/>
        <v>0</v>
      </c>
      <c r="AF22" s="108" t="str">
        <f t="shared" si="2"/>
        <v/>
      </c>
      <c r="AG22" s="108"/>
      <c r="AH22" s="65"/>
      <c r="AI22" s="65"/>
      <c r="AJ22" s="150"/>
    </row>
    <row r="23" customHeight="1" spans="1:36">
      <c r="A23" s="93"/>
      <c r="B23" s="93"/>
      <c r="C23" s="65"/>
      <c r="D23" s="65"/>
      <c r="E23" s="65"/>
      <c r="F23" s="65"/>
      <c r="G23" s="65"/>
      <c r="H23" s="65"/>
      <c r="I23" s="65"/>
      <c r="J23" s="93"/>
      <c r="K23" s="93"/>
      <c r="L23" s="93"/>
      <c r="M23" s="93"/>
      <c r="N23" s="93"/>
      <c r="O23" s="93"/>
      <c r="P23" s="93"/>
      <c r="Q23" s="93"/>
      <c r="R23" s="93"/>
      <c r="S23" s="65"/>
      <c r="T23" s="93"/>
      <c r="U23" s="298"/>
      <c r="V23" s="154"/>
      <c r="W23" s="299"/>
      <c r="X23" s="108" t="str">
        <f t="shared" si="0"/>
        <v/>
      </c>
      <c r="Y23" s="108"/>
      <c r="Z23" s="108"/>
      <c r="AA23" s="108"/>
      <c r="AB23" s="108"/>
      <c r="AC23" s="108"/>
      <c r="AD23" s="143"/>
      <c r="AE23" s="108">
        <f t="shared" si="1"/>
        <v>0</v>
      </c>
      <c r="AF23" s="108" t="str">
        <f t="shared" si="2"/>
        <v/>
      </c>
      <c r="AG23" s="108"/>
      <c r="AH23" s="65"/>
      <c r="AI23" s="65"/>
      <c r="AJ23" s="150"/>
    </row>
    <row r="24" customHeight="1" spans="1:36">
      <c r="A24" s="93"/>
      <c r="B24" s="93"/>
      <c r="C24" s="65"/>
      <c r="D24" s="65"/>
      <c r="E24" s="288"/>
      <c r="F24" s="288"/>
      <c r="G24" s="288"/>
      <c r="H24" s="65"/>
      <c r="I24" s="65"/>
      <c r="J24" s="93"/>
      <c r="K24" s="93"/>
      <c r="L24" s="93"/>
      <c r="M24" s="93"/>
      <c r="N24" s="93"/>
      <c r="O24" s="93"/>
      <c r="P24" s="93"/>
      <c r="Q24" s="93"/>
      <c r="R24" s="93"/>
      <c r="S24" s="65"/>
      <c r="T24" s="93"/>
      <c r="U24" s="298"/>
      <c r="V24" s="154"/>
      <c r="W24" s="299"/>
      <c r="X24" s="108" t="str">
        <f t="shared" si="0"/>
        <v/>
      </c>
      <c r="Y24" s="108"/>
      <c r="Z24" s="108"/>
      <c r="AA24" s="108"/>
      <c r="AB24" s="108"/>
      <c r="AC24" s="108"/>
      <c r="AD24" s="143"/>
      <c r="AE24" s="108">
        <f t="shared" si="1"/>
        <v>0</v>
      </c>
      <c r="AF24" s="108" t="str">
        <f t="shared" si="2"/>
        <v/>
      </c>
      <c r="AG24" s="108"/>
      <c r="AH24" s="65"/>
      <c r="AI24" s="65"/>
      <c r="AJ24" s="150"/>
    </row>
    <row r="25" customHeight="1" spans="1:36">
      <c r="A25" s="289" t="s">
        <v>282</v>
      </c>
      <c r="B25" s="290"/>
      <c r="C25" s="290"/>
      <c r="D25" s="291"/>
      <c r="E25" s="291"/>
      <c r="F25" s="291"/>
      <c r="G25" s="291"/>
      <c r="H25" s="150"/>
      <c r="I25" s="150"/>
      <c r="J25" s="93"/>
      <c r="K25" s="93"/>
      <c r="L25" s="93"/>
      <c r="M25" s="93"/>
      <c r="N25" s="93"/>
      <c r="O25" s="93"/>
      <c r="P25" s="93"/>
      <c r="Q25" s="93"/>
      <c r="R25" s="93"/>
      <c r="S25" s="93"/>
      <c r="T25" s="93"/>
      <c r="U25" s="154"/>
      <c r="V25" s="154"/>
      <c r="W25" s="150"/>
      <c r="X25" s="108"/>
      <c r="Y25" s="108">
        <f ca="1">SUM(Y6:上一行)</f>
        <v>0</v>
      </c>
      <c r="Z25" s="108">
        <f ca="1">SUM(Z6:上一行)</f>
        <v>0</v>
      </c>
      <c r="AA25" s="108">
        <f ca="1">SUM(AA6:上一行)</f>
        <v>0</v>
      </c>
      <c r="AB25" s="108">
        <f ca="1">SUM(AB6:上一行)</f>
        <v>0</v>
      </c>
      <c r="AC25" s="108">
        <f ca="1">SUM(AC6:上一行)</f>
        <v>0</v>
      </c>
      <c r="AD25" s="108"/>
      <c r="AE25" s="108">
        <f ca="1">SUM(AE6:上一行)</f>
        <v>0</v>
      </c>
      <c r="AF25" s="108" t="str">
        <f ca="1" t="shared" si="2"/>
        <v/>
      </c>
      <c r="AG25" s="108"/>
      <c r="AH25" s="65"/>
      <c r="AI25" s="65"/>
      <c r="AJ25" s="150"/>
    </row>
    <row r="26" customHeight="1" spans="1:36">
      <c r="A26" s="289" t="s">
        <v>554</v>
      </c>
      <c r="B26" s="290"/>
      <c r="C26" s="290"/>
      <c r="D26" s="291"/>
      <c r="E26" s="291"/>
      <c r="F26" s="291"/>
      <c r="G26" s="291"/>
      <c r="H26" s="150"/>
      <c r="I26" s="150"/>
      <c r="J26" s="93"/>
      <c r="K26" s="93"/>
      <c r="L26" s="93"/>
      <c r="M26" s="93"/>
      <c r="N26" s="93"/>
      <c r="O26" s="93"/>
      <c r="P26" s="93"/>
      <c r="Q26" s="93"/>
      <c r="R26" s="93"/>
      <c r="S26" s="93"/>
      <c r="T26" s="93"/>
      <c r="U26" s="154"/>
      <c r="V26" s="154"/>
      <c r="W26" s="150"/>
      <c r="X26" s="108"/>
      <c r="Y26" s="108"/>
      <c r="Z26" s="108"/>
      <c r="AA26" s="108"/>
      <c r="AB26" s="108"/>
      <c r="AC26" s="108"/>
      <c r="AD26" s="143"/>
      <c r="AE26" s="108"/>
      <c r="AF26" s="108" t="str">
        <f t="shared" si="2"/>
        <v/>
      </c>
      <c r="AG26" s="108"/>
      <c r="AH26" s="65"/>
      <c r="AI26" s="65"/>
      <c r="AJ26" s="150"/>
    </row>
    <row r="27" customHeight="1" spans="1:36">
      <c r="A27" s="289" t="s">
        <v>282</v>
      </c>
      <c r="B27" s="290"/>
      <c r="C27" s="290"/>
      <c r="D27" s="291"/>
      <c r="E27" s="291"/>
      <c r="F27" s="291"/>
      <c r="G27" s="291"/>
      <c r="H27" s="150"/>
      <c r="I27" s="150"/>
      <c r="J27" s="93"/>
      <c r="K27" s="93"/>
      <c r="L27" s="93"/>
      <c r="M27" s="93"/>
      <c r="N27" s="93"/>
      <c r="O27" s="93"/>
      <c r="P27" s="93"/>
      <c r="Q27" s="93"/>
      <c r="R27" s="93"/>
      <c r="S27" s="93"/>
      <c r="T27" s="93"/>
      <c r="U27" s="154"/>
      <c r="V27" s="154"/>
      <c r="W27" s="150"/>
      <c r="X27" s="108"/>
      <c r="Y27" s="108">
        <f ca="1">Y25-Y26</f>
        <v>0</v>
      </c>
      <c r="Z27" s="108">
        <f ca="1">Z25-Z26</f>
        <v>0</v>
      </c>
      <c r="AA27" s="108">
        <f ca="1">AA25-AA26</f>
        <v>0</v>
      </c>
      <c r="AB27" s="108">
        <f ca="1">AB25-AB26</f>
        <v>0</v>
      </c>
      <c r="AC27" s="108">
        <f ca="1">AC25-AC26</f>
        <v>0</v>
      </c>
      <c r="AD27" s="108"/>
      <c r="AE27" s="108">
        <f ca="1">AE25-AE26</f>
        <v>0</v>
      </c>
      <c r="AF27" s="108" t="str">
        <f ca="1" t="shared" si="2"/>
        <v/>
      </c>
      <c r="AG27" s="108"/>
      <c r="AH27" s="65"/>
      <c r="AI27" s="65"/>
      <c r="AJ27" s="150"/>
    </row>
    <row r="28" customHeight="1" spans="1:27">
      <c r="A28" s="234" t="e">
        <f>#REF!&amp;#REF!</f>
        <v>#REF!</v>
      </c>
      <c r="B28" s="272"/>
      <c r="Y28" s="300"/>
      <c r="AA28" s="300" t="e">
        <f>"评估人员："&amp;#REF!</f>
        <v>#REF!</v>
      </c>
    </row>
    <row r="29" customHeight="1" spans="1:2">
      <c r="A29" s="234" t="e">
        <f>CONCATENATE(#REF!,#REF!,#REF!,#REF!,#REF!,#REF!,#REF!)</f>
        <v>#REF!</v>
      </c>
      <c r="B29" s="272"/>
    </row>
  </sheetData>
  <mergeCells count="28">
    <mergeCell ref="A1:AG1"/>
    <mergeCell ref="A2:AH2"/>
    <mergeCell ref="K4:T4"/>
    <mergeCell ref="Y4:Z4"/>
    <mergeCell ref="AA4:AB4"/>
    <mergeCell ref="AC4:AE4"/>
    <mergeCell ref="A25:D25"/>
    <mergeCell ref="A26:D26"/>
    <mergeCell ref="A27:D27"/>
    <mergeCell ref="A4:A5"/>
    <mergeCell ref="B4:B5"/>
    <mergeCell ref="C4:C5"/>
    <mergeCell ref="D4:D5"/>
    <mergeCell ref="E4:E5"/>
    <mergeCell ref="F4:F5"/>
    <mergeCell ref="G4:G5"/>
    <mergeCell ref="H4:H5"/>
    <mergeCell ref="I4:I5"/>
    <mergeCell ref="J4:J5"/>
    <mergeCell ref="U4:U5"/>
    <mergeCell ref="V4:V5"/>
    <mergeCell ref="W4:W5"/>
    <mergeCell ref="X4:X5"/>
    <mergeCell ref="AF4:AF5"/>
    <mergeCell ref="AG4:AG5"/>
    <mergeCell ref="AH4:AH5"/>
    <mergeCell ref="AI4:AI5"/>
    <mergeCell ref="AJ4:AJ5"/>
  </mergeCells>
  <dataValidations count="1">
    <dataValidation allowBlank="1" showInputMessage="1" showErrorMessage="1" prompt="①按资产明细填写，账、表、实物相符，切勿重复②若账面价值不是历史购置成本请注明调账时间并提供评估报告或依据③有房产证的，“证载权利人”、“建筑面积”要按房产证填写④无房产证的以图纸、竣工决算等资料为依据填写或测量后申报⑤结构：包括砖混、砖木、框架、排架、框剪、钢棚、简易等。⑥技术特征由公司土建技术人员据实填写⑦对于盘盈、盘亏、毁损、报废、闲置等非正常资产状况应在备注栏中说明。" sqref="A1:AG1"/>
  </dataValidations>
  <printOptions horizontalCentered="1"/>
  <pageMargins left="0.35" right="0.35" top="0.79" bottom="0.79" header="0.94" footer="0.51"/>
  <pageSetup paperSize="9" fitToHeight="0" orientation="landscape" blackAndWhite="1" verticalDpi="600"/>
  <headerFooter alignWithMargins="0">
    <oddHeader>&amp;R&amp;"宋体,常规"表4-6-1
共&amp;N页，第&amp;P页</oddHeader>
  </headerFooter>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workbookViewId="0">
      <selection activeCell="A1" sqref="A1:W1"/>
    </sheetView>
  </sheetViews>
  <sheetFormatPr defaultColWidth="8.6" defaultRowHeight="15.75" customHeight="1"/>
  <cols>
    <col min="1" max="1" width="5.8" style="139" customWidth="1"/>
    <col min="2" max="2" width="7.3" style="139" customWidth="1"/>
    <col min="3" max="3" width="14.7" style="139" customWidth="1"/>
    <col min="4" max="4" width="10.2" style="139" customWidth="1"/>
    <col min="5" max="5" width="9" style="139" customWidth="1"/>
    <col min="6" max="12" width="6" style="139" hidden="1" customWidth="1" outlineLevel="1"/>
    <col min="13" max="13" width="7.5" style="139" customWidth="1" collapsed="1"/>
    <col min="14" max="14" width="7.5" style="139" customWidth="1"/>
    <col min="15" max="16" width="11" style="139" hidden="1" customWidth="1" outlineLevel="1"/>
    <col min="17" max="17" width="11.7" style="139" customWidth="1" collapsed="1"/>
    <col min="18" max="19" width="11.7" style="139" customWidth="1"/>
    <col min="20" max="20" width="7.2" style="139" customWidth="1"/>
    <col min="21" max="21" width="11.7" style="139" customWidth="1"/>
    <col min="22" max="22" width="7.6" style="139" customWidth="1"/>
    <col min="23" max="23" width="7.2" style="139" customWidth="1"/>
    <col min="24" max="32" width="9" style="139"/>
    <col min="33" max="16384" width="8.6" style="139"/>
  </cols>
  <sheetData>
    <row r="1" s="266" customFormat="1" ht="30" customHeight="1" spans="1:26">
      <c r="A1" s="267" t="s">
        <v>555</v>
      </c>
      <c r="B1" s="267"/>
      <c r="C1" s="268"/>
      <c r="D1" s="268"/>
      <c r="E1" s="268"/>
      <c r="F1" s="268"/>
      <c r="G1" s="268"/>
      <c r="H1" s="268"/>
      <c r="I1" s="268"/>
      <c r="J1" s="268"/>
      <c r="K1" s="268"/>
      <c r="L1" s="268"/>
      <c r="M1" s="268"/>
      <c r="N1" s="268"/>
      <c r="O1" s="268"/>
      <c r="P1" s="268"/>
      <c r="Q1" s="268"/>
      <c r="R1" s="268"/>
      <c r="S1" s="268"/>
      <c r="T1" s="268"/>
      <c r="U1" s="268"/>
      <c r="V1" s="268"/>
      <c r="W1" s="268"/>
      <c r="X1" s="268"/>
      <c r="Y1" s="268"/>
      <c r="Z1" s="268"/>
    </row>
    <row r="2" ht="14.25" customHeight="1" spans="1:26">
      <c r="A2" s="269" t="e">
        <f>CONCATENATE(#REF!,#REF!,#REF!,#REF!,#REF!,#REF!,#REF!)</f>
        <v>#REF!</v>
      </c>
      <c r="B2" s="269"/>
      <c r="C2" s="269"/>
      <c r="D2" s="269"/>
      <c r="E2" s="269"/>
      <c r="F2" s="269"/>
      <c r="G2" s="269"/>
      <c r="H2" s="269"/>
      <c r="I2" s="269"/>
      <c r="J2" s="269"/>
      <c r="K2" s="269"/>
      <c r="L2" s="269"/>
      <c r="M2" s="269"/>
      <c r="N2" s="269"/>
      <c r="O2" s="269"/>
      <c r="P2" s="269"/>
      <c r="Q2" s="274"/>
      <c r="R2" s="274"/>
      <c r="S2" s="274"/>
      <c r="T2" s="274"/>
      <c r="U2" s="274"/>
      <c r="V2" s="274"/>
      <c r="W2" s="274"/>
      <c r="X2" s="275"/>
      <c r="Y2" s="275"/>
      <c r="Z2" s="275"/>
    </row>
    <row r="3" customHeight="1" spans="1:23">
      <c r="A3" s="270" t="e">
        <f>#REF!&amp;#REF!</f>
        <v>#REF!</v>
      </c>
      <c r="B3" s="270"/>
      <c r="W3" s="276" t="s">
        <v>168</v>
      </c>
    </row>
    <row r="4" s="236" customFormat="1" customHeight="1" spans="1:23">
      <c r="A4" s="166" t="s">
        <v>169</v>
      </c>
      <c r="B4" s="166" t="s">
        <v>536</v>
      </c>
      <c r="C4" s="93" t="s">
        <v>556</v>
      </c>
      <c r="D4" s="140" t="s">
        <v>383</v>
      </c>
      <c r="E4" s="166" t="s">
        <v>557</v>
      </c>
      <c r="F4" s="284" t="s">
        <v>558</v>
      </c>
      <c r="G4" s="284"/>
      <c r="H4" s="284"/>
      <c r="I4" s="284"/>
      <c r="J4" s="284"/>
      <c r="K4" s="284"/>
      <c r="L4" s="284"/>
      <c r="M4" s="285" t="s">
        <v>559</v>
      </c>
      <c r="N4" s="285" t="s">
        <v>426</v>
      </c>
      <c r="O4" s="134" t="s">
        <v>141</v>
      </c>
      <c r="P4" s="135"/>
      <c r="Q4" s="166" t="s">
        <v>142</v>
      </c>
      <c r="R4" s="93"/>
      <c r="S4" s="166" t="s">
        <v>143</v>
      </c>
      <c r="T4" s="93"/>
      <c r="U4" s="93"/>
      <c r="V4" s="91" t="s">
        <v>171</v>
      </c>
      <c r="W4" s="91" t="s">
        <v>240</v>
      </c>
    </row>
    <row r="5" s="236" customFormat="1" ht="25.5" customHeight="1" spans="1:23">
      <c r="A5" s="93"/>
      <c r="B5" s="166"/>
      <c r="C5" s="93"/>
      <c r="D5" s="141"/>
      <c r="E5" s="93"/>
      <c r="F5" s="285" t="s">
        <v>560</v>
      </c>
      <c r="G5" s="285" t="s">
        <v>561</v>
      </c>
      <c r="H5" s="285" t="s">
        <v>562</v>
      </c>
      <c r="I5" s="285" t="s">
        <v>563</v>
      </c>
      <c r="J5" s="284" t="s">
        <v>564</v>
      </c>
      <c r="K5" s="284" t="s">
        <v>565</v>
      </c>
      <c r="L5" s="284" t="s">
        <v>566</v>
      </c>
      <c r="M5" s="284"/>
      <c r="N5" s="284"/>
      <c r="O5" s="134" t="s">
        <v>388</v>
      </c>
      <c r="P5" s="134" t="s">
        <v>389</v>
      </c>
      <c r="Q5" s="166" t="s">
        <v>388</v>
      </c>
      <c r="R5" s="166" t="s">
        <v>389</v>
      </c>
      <c r="S5" s="166" t="s">
        <v>388</v>
      </c>
      <c r="T5" s="166" t="s">
        <v>428</v>
      </c>
      <c r="U5" s="166" t="s">
        <v>389</v>
      </c>
      <c r="V5" s="93"/>
      <c r="W5" s="93"/>
    </row>
    <row r="6" customHeight="1" spans="1:23">
      <c r="A6" s="93"/>
      <c r="B6" s="93"/>
      <c r="C6" s="65"/>
      <c r="D6" s="65"/>
      <c r="E6" s="93"/>
      <c r="F6" s="154"/>
      <c r="G6" s="154"/>
      <c r="H6" s="154"/>
      <c r="I6" s="154"/>
      <c r="J6" s="154"/>
      <c r="K6" s="154"/>
      <c r="L6" s="93"/>
      <c r="M6" s="22"/>
      <c r="N6" s="22"/>
      <c r="O6" s="108"/>
      <c r="P6" s="108"/>
      <c r="Q6" s="108"/>
      <c r="R6" s="108"/>
      <c r="S6" s="108"/>
      <c r="T6" s="143"/>
      <c r="U6" s="108">
        <f>ROUND(S6*T6/100,0)</f>
        <v>0</v>
      </c>
      <c r="V6" s="108" t="str">
        <f>IF(R6=0,"",(U6-R6)/R6*100)</f>
        <v/>
      </c>
      <c r="W6" s="65"/>
    </row>
    <row r="7" customHeight="1" spans="1:23">
      <c r="A7" s="93"/>
      <c r="B7" s="93"/>
      <c r="C7" s="65"/>
      <c r="D7" s="65"/>
      <c r="E7" s="65"/>
      <c r="F7" s="154"/>
      <c r="G7" s="154"/>
      <c r="H7" s="154"/>
      <c r="I7" s="154"/>
      <c r="J7" s="154"/>
      <c r="K7" s="154"/>
      <c r="L7" s="93"/>
      <c r="M7" s="22"/>
      <c r="N7" s="22"/>
      <c r="O7" s="108"/>
      <c r="P7" s="108"/>
      <c r="Q7" s="108"/>
      <c r="R7" s="108"/>
      <c r="S7" s="108"/>
      <c r="T7" s="143"/>
      <c r="U7" s="108">
        <f t="shared" ref="U7:U24" si="0">ROUND(S7*T7/100,0)</f>
        <v>0</v>
      </c>
      <c r="V7" s="108" t="str">
        <f t="shared" ref="V7:V27" si="1">IF(R7=0,"",(U7-R7)/R7*100)</f>
        <v/>
      </c>
      <c r="W7" s="65"/>
    </row>
    <row r="8" customHeight="1" spans="1:23">
      <c r="A8" s="93"/>
      <c r="B8" s="93"/>
      <c r="C8" s="65"/>
      <c r="D8" s="65"/>
      <c r="E8" s="65"/>
      <c r="F8" s="154"/>
      <c r="G8" s="154"/>
      <c r="H8" s="154"/>
      <c r="I8" s="154"/>
      <c r="J8" s="154"/>
      <c r="K8" s="154"/>
      <c r="L8" s="93"/>
      <c r="M8" s="22"/>
      <c r="N8" s="22"/>
      <c r="O8" s="108"/>
      <c r="P8" s="108"/>
      <c r="Q8" s="108"/>
      <c r="R8" s="108"/>
      <c r="S8" s="108"/>
      <c r="T8" s="143"/>
      <c r="U8" s="108">
        <f t="shared" si="0"/>
        <v>0</v>
      </c>
      <c r="V8" s="108" t="str">
        <f t="shared" si="1"/>
        <v/>
      </c>
      <c r="W8" s="65"/>
    </row>
    <row r="9" customHeight="1" spans="1:23">
      <c r="A9" s="93"/>
      <c r="B9" s="93"/>
      <c r="C9" s="65"/>
      <c r="D9" s="65"/>
      <c r="E9" s="65"/>
      <c r="F9" s="154"/>
      <c r="G9" s="154"/>
      <c r="H9" s="154"/>
      <c r="I9" s="154"/>
      <c r="J9" s="154"/>
      <c r="K9" s="154"/>
      <c r="L9" s="93"/>
      <c r="M9" s="22"/>
      <c r="N9" s="22"/>
      <c r="O9" s="108"/>
      <c r="P9" s="108"/>
      <c r="Q9" s="108"/>
      <c r="R9" s="108"/>
      <c r="S9" s="108"/>
      <c r="T9" s="143"/>
      <c r="U9" s="108">
        <f t="shared" si="0"/>
        <v>0</v>
      </c>
      <c r="V9" s="108" t="str">
        <f t="shared" si="1"/>
        <v/>
      </c>
      <c r="W9" s="65"/>
    </row>
    <row r="10" customHeight="1" spans="1:23">
      <c r="A10" s="93"/>
      <c r="B10" s="93"/>
      <c r="C10" s="65"/>
      <c r="D10" s="65"/>
      <c r="E10" s="65"/>
      <c r="F10" s="154"/>
      <c r="G10" s="154"/>
      <c r="H10" s="154"/>
      <c r="I10" s="154"/>
      <c r="J10" s="154"/>
      <c r="K10" s="154"/>
      <c r="L10" s="93"/>
      <c r="M10" s="22"/>
      <c r="N10" s="22"/>
      <c r="O10" s="108"/>
      <c r="P10" s="108"/>
      <c r="Q10" s="108"/>
      <c r="R10" s="108"/>
      <c r="S10" s="108"/>
      <c r="T10" s="143"/>
      <c r="U10" s="108">
        <f t="shared" si="0"/>
        <v>0</v>
      </c>
      <c r="V10" s="108" t="str">
        <f t="shared" si="1"/>
        <v/>
      </c>
      <c r="W10" s="65"/>
    </row>
    <row r="11" customHeight="1" spans="1:23">
      <c r="A11" s="93"/>
      <c r="B11" s="93"/>
      <c r="C11" s="65"/>
      <c r="D11" s="65"/>
      <c r="E11" s="65"/>
      <c r="F11" s="154"/>
      <c r="G11" s="154"/>
      <c r="H11" s="154"/>
      <c r="I11" s="154"/>
      <c r="J11" s="154"/>
      <c r="K11" s="154"/>
      <c r="L11" s="93"/>
      <c r="M11" s="22"/>
      <c r="N11" s="22"/>
      <c r="O11" s="108"/>
      <c r="P11" s="108"/>
      <c r="Q11" s="108"/>
      <c r="R11" s="108"/>
      <c r="S11" s="108"/>
      <c r="T11" s="143"/>
      <c r="U11" s="108">
        <f t="shared" si="0"/>
        <v>0</v>
      </c>
      <c r="V11" s="108" t="str">
        <f t="shared" si="1"/>
        <v/>
      </c>
      <c r="W11" s="65"/>
    </row>
    <row r="12" customHeight="1" spans="1:23">
      <c r="A12" s="93"/>
      <c r="B12" s="93"/>
      <c r="C12" s="65"/>
      <c r="D12" s="65"/>
      <c r="E12" s="65"/>
      <c r="F12" s="154"/>
      <c r="G12" s="154"/>
      <c r="H12" s="154"/>
      <c r="I12" s="154"/>
      <c r="J12" s="154"/>
      <c r="K12" s="154"/>
      <c r="L12" s="93"/>
      <c r="M12" s="22"/>
      <c r="N12" s="22"/>
      <c r="O12" s="108"/>
      <c r="P12" s="108"/>
      <c r="Q12" s="108"/>
      <c r="R12" s="108"/>
      <c r="S12" s="108"/>
      <c r="T12" s="143"/>
      <c r="U12" s="108">
        <f t="shared" si="0"/>
        <v>0</v>
      </c>
      <c r="V12" s="108" t="str">
        <f t="shared" si="1"/>
        <v/>
      </c>
      <c r="W12" s="65"/>
    </row>
    <row r="13" customHeight="1" spans="1:23">
      <c r="A13" s="93"/>
      <c r="B13" s="93"/>
      <c r="C13" s="65"/>
      <c r="D13" s="65"/>
      <c r="E13" s="65"/>
      <c r="F13" s="154"/>
      <c r="G13" s="154"/>
      <c r="H13" s="154"/>
      <c r="I13" s="154"/>
      <c r="J13" s="154"/>
      <c r="K13" s="154"/>
      <c r="L13" s="93"/>
      <c r="M13" s="22"/>
      <c r="N13" s="22"/>
      <c r="O13" s="108"/>
      <c r="P13" s="108"/>
      <c r="Q13" s="108"/>
      <c r="R13" s="108"/>
      <c r="S13" s="108"/>
      <c r="T13" s="143"/>
      <c r="U13" s="108">
        <f t="shared" si="0"/>
        <v>0</v>
      </c>
      <c r="V13" s="108" t="str">
        <f t="shared" si="1"/>
        <v/>
      </c>
      <c r="W13" s="65"/>
    </row>
    <row r="14" customHeight="1" spans="1:23">
      <c r="A14" s="93"/>
      <c r="B14" s="93"/>
      <c r="C14" s="65"/>
      <c r="D14" s="65"/>
      <c r="E14" s="65"/>
      <c r="F14" s="154"/>
      <c r="G14" s="154"/>
      <c r="H14" s="154"/>
      <c r="I14" s="154"/>
      <c r="J14" s="154"/>
      <c r="K14" s="154"/>
      <c r="L14" s="93"/>
      <c r="M14" s="22"/>
      <c r="N14" s="22"/>
      <c r="O14" s="108"/>
      <c r="P14" s="108"/>
      <c r="Q14" s="108"/>
      <c r="R14" s="108"/>
      <c r="S14" s="108"/>
      <c r="T14" s="143"/>
      <c r="U14" s="108">
        <f t="shared" si="0"/>
        <v>0</v>
      </c>
      <c r="V14" s="108" t="str">
        <f t="shared" si="1"/>
        <v/>
      </c>
      <c r="W14" s="65"/>
    </row>
    <row r="15" customHeight="1" spans="1:23">
      <c r="A15" s="93"/>
      <c r="B15" s="93"/>
      <c r="C15" s="65"/>
      <c r="D15" s="65"/>
      <c r="E15" s="65"/>
      <c r="F15" s="154"/>
      <c r="G15" s="154"/>
      <c r="H15" s="154"/>
      <c r="I15" s="154"/>
      <c r="J15" s="154"/>
      <c r="K15" s="154"/>
      <c r="L15" s="93"/>
      <c r="M15" s="22"/>
      <c r="N15" s="22"/>
      <c r="O15" s="108"/>
      <c r="P15" s="108"/>
      <c r="Q15" s="108"/>
      <c r="R15" s="108"/>
      <c r="S15" s="108"/>
      <c r="T15" s="143"/>
      <c r="U15" s="108">
        <f t="shared" si="0"/>
        <v>0</v>
      </c>
      <c r="V15" s="108" t="str">
        <f t="shared" si="1"/>
        <v/>
      </c>
      <c r="W15" s="65"/>
    </row>
    <row r="16" customHeight="1" spans="1:23">
      <c r="A16" s="93"/>
      <c r="B16" s="93"/>
      <c r="C16" s="65"/>
      <c r="D16" s="65"/>
      <c r="E16" s="65"/>
      <c r="F16" s="154"/>
      <c r="G16" s="154"/>
      <c r="H16" s="154"/>
      <c r="I16" s="154"/>
      <c r="J16" s="154"/>
      <c r="K16" s="154"/>
      <c r="L16" s="93"/>
      <c r="M16" s="22"/>
      <c r="N16" s="22"/>
      <c r="O16" s="108"/>
      <c r="P16" s="108"/>
      <c r="Q16" s="108"/>
      <c r="R16" s="108"/>
      <c r="S16" s="108"/>
      <c r="T16" s="143"/>
      <c r="U16" s="108">
        <f t="shared" si="0"/>
        <v>0</v>
      </c>
      <c r="V16" s="108" t="str">
        <f t="shared" si="1"/>
        <v/>
      </c>
      <c r="W16" s="65"/>
    </row>
    <row r="17" customHeight="1" spans="1:23">
      <c r="A17" s="93"/>
      <c r="B17" s="93"/>
      <c r="C17" s="65"/>
      <c r="D17" s="65"/>
      <c r="E17" s="65"/>
      <c r="F17" s="154"/>
      <c r="G17" s="154"/>
      <c r="H17" s="154"/>
      <c r="I17" s="154"/>
      <c r="J17" s="154"/>
      <c r="K17" s="154"/>
      <c r="L17" s="93"/>
      <c r="M17" s="22"/>
      <c r="N17" s="22"/>
      <c r="O17" s="108"/>
      <c r="P17" s="108"/>
      <c r="Q17" s="108"/>
      <c r="R17" s="108"/>
      <c r="S17" s="108"/>
      <c r="T17" s="143"/>
      <c r="U17" s="108">
        <f t="shared" si="0"/>
        <v>0</v>
      </c>
      <c r="V17" s="108" t="str">
        <f t="shared" si="1"/>
        <v/>
      </c>
      <c r="W17" s="65"/>
    </row>
    <row r="18" customHeight="1" spans="1:23">
      <c r="A18" s="93"/>
      <c r="B18" s="93"/>
      <c r="C18" s="65"/>
      <c r="D18" s="65"/>
      <c r="E18" s="65"/>
      <c r="F18" s="154"/>
      <c r="G18" s="154"/>
      <c r="H18" s="154"/>
      <c r="I18" s="154"/>
      <c r="J18" s="154"/>
      <c r="K18" s="154"/>
      <c r="L18" s="93"/>
      <c r="M18" s="22"/>
      <c r="N18" s="22"/>
      <c r="O18" s="108"/>
      <c r="P18" s="108"/>
      <c r="Q18" s="108"/>
      <c r="R18" s="108"/>
      <c r="S18" s="108"/>
      <c r="T18" s="143"/>
      <c r="U18" s="108">
        <f t="shared" si="0"/>
        <v>0</v>
      </c>
      <c r="V18" s="108" t="str">
        <f t="shared" si="1"/>
        <v/>
      </c>
      <c r="W18" s="65"/>
    </row>
    <row r="19" customHeight="1" spans="1:23">
      <c r="A19" s="93"/>
      <c r="B19" s="93"/>
      <c r="C19" s="65"/>
      <c r="D19" s="65"/>
      <c r="E19" s="65"/>
      <c r="F19" s="154"/>
      <c r="G19" s="154"/>
      <c r="H19" s="154"/>
      <c r="I19" s="154"/>
      <c r="J19" s="154"/>
      <c r="K19" s="154"/>
      <c r="L19" s="93"/>
      <c r="M19" s="22"/>
      <c r="N19" s="22"/>
      <c r="O19" s="108"/>
      <c r="P19" s="108"/>
      <c r="Q19" s="108"/>
      <c r="R19" s="108"/>
      <c r="S19" s="108"/>
      <c r="T19" s="143"/>
      <c r="U19" s="108">
        <f t="shared" si="0"/>
        <v>0</v>
      </c>
      <c r="V19" s="108" t="str">
        <f t="shared" si="1"/>
        <v/>
      </c>
      <c r="W19" s="65"/>
    </row>
    <row r="20" customHeight="1" spans="1:23">
      <c r="A20" s="93"/>
      <c r="B20" s="93"/>
      <c r="C20" s="65"/>
      <c r="D20" s="65"/>
      <c r="E20" s="65"/>
      <c r="F20" s="154"/>
      <c r="G20" s="154"/>
      <c r="H20" s="154"/>
      <c r="I20" s="154"/>
      <c r="J20" s="154"/>
      <c r="K20" s="154"/>
      <c r="L20" s="93"/>
      <c r="M20" s="22"/>
      <c r="N20" s="22"/>
      <c r="O20" s="108"/>
      <c r="P20" s="108"/>
      <c r="Q20" s="108"/>
      <c r="R20" s="108"/>
      <c r="S20" s="108"/>
      <c r="T20" s="143"/>
      <c r="U20" s="108">
        <f t="shared" si="0"/>
        <v>0</v>
      </c>
      <c r="V20" s="108" t="str">
        <f t="shared" si="1"/>
        <v/>
      </c>
      <c r="W20" s="65"/>
    </row>
    <row r="21" customHeight="1" spans="1:23">
      <c r="A21" s="93"/>
      <c r="B21" s="93"/>
      <c r="C21" s="65"/>
      <c r="D21" s="65"/>
      <c r="E21" s="65"/>
      <c r="F21" s="154"/>
      <c r="G21" s="154"/>
      <c r="H21" s="154"/>
      <c r="I21" s="154"/>
      <c r="J21" s="154"/>
      <c r="K21" s="154"/>
      <c r="L21" s="93"/>
      <c r="M21" s="22"/>
      <c r="N21" s="22"/>
      <c r="O21" s="108"/>
      <c r="P21" s="108"/>
      <c r="Q21" s="108"/>
      <c r="R21" s="108"/>
      <c r="S21" s="108"/>
      <c r="T21" s="143"/>
      <c r="U21" s="108">
        <f t="shared" si="0"/>
        <v>0</v>
      </c>
      <c r="V21" s="108" t="str">
        <f t="shared" si="1"/>
        <v/>
      </c>
      <c r="W21" s="65"/>
    </row>
    <row r="22" customHeight="1" spans="1:23">
      <c r="A22" s="93"/>
      <c r="B22" s="93"/>
      <c r="C22" s="65"/>
      <c r="D22" s="65"/>
      <c r="E22" s="65"/>
      <c r="F22" s="154"/>
      <c r="G22" s="154"/>
      <c r="H22" s="154"/>
      <c r="I22" s="154"/>
      <c r="J22" s="154"/>
      <c r="K22" s="154"/>
      <c r="L22" s="93"/>
      <c r="M22" s="22"/>
      <c r="N22" s="22"/>
      <c r="O22" s="108"/>
      <c r="P22" s="108"/>
      <c r="Q22" s="108"/>
      <c r="R22" s="108"/>
      <c r="S22" s="108"/>
      <c r="T22" s="143"/>
      <c r="U22" s="108">
        <f t="shared" si="0"/>
        <v>0</v>
      </c>
      <c r="V22" s="108" t="str">
        <f t="shared" si="1"/>
        <v/>
      </c>
      <c r="W22" s="65"/>
    </row>
    <row r="23" customHeight="1" spans="1:23">
      <c r="A23" s="93"/>
      <c r="B23" s="93"/>
      <c r="C23" s="65"/>
      <c r="D23" s="65"/>
      <c r="E23" s="65"/>
      <c r="F23" s="154"/>
      <c r="G23" s="154"/>
      <c r="H23" s="154"/>
      <c r="I23" s="154"/>
      <c r="J23" s="154"/>
      <c r="K23" s="154"/>
      <c r="L23" s="93"/>
      <c r="M23" s="22"/>
      <c r="N23" s="22"/>
      <c r="O23" s="108"/>
      <c r="P23" s="108"/>
      <c r="Q23" s="108"/>
      <c r="R23" s="108"/>
      <c r="S23" s="108"/>
      <c r="T23" s="143"/>
      <c r="U23" s="108">
        <f t="shared" si="0"/>
        <v>0</v>
      </c>
      <c r="V23" s="108" t="str">
        <f t="shared" si="1"/>
        <v/>
      </c>
      <c r="W23" s="65"/>
    </row>
    <row r="24" customHeight="1" spans="1:23">
      <c r="A24" s="93"/>
      <c r="B24" s="93"/>
      <c r="C24" s="65"/>
      <c r="D24" s="65"/>
      <c r="E24" s="65"/>
      <c r="F24" s="154"/>
      <c r="G24" s="154"/>
      <c r="H24" s="154"/>
      <c r="I24" s="154"/>
      <c r="J24" s="154"/>
      <c r="K24" s="154"/>
      <c r="L24" s="93"/>
      <c r="M24" s="22"/>
      <c r="N24" s="22"/>
      <c r="O24" s="108"/>
      <c r="P24" s="108"/>
      <c r="Q24" s="108"/>
      <c r="R24" s="108"/>
      <c r="S24" s="108"/>
      <c r="T24" s="143"/>
      <c r="U24" s="108">
        <f t="shared" si="0"/>
        <v>0</v>
      </c>
      <c r="V24" s="108"/>
      <c r="W24" s="65"/>
    </row>
    <row r="25" customHeight="1" spans="1:23">
      <c r="A25" s="166" t="s">
        <v>282</v>
      </c>
      <c r="B25" s="166"/>
      <c r="C25" s="166"/>
      <c r="D25" s="65"/>
      <c r="E25" s="65"/>
      <c r="F25" s="154"/>
      <c r="G25" s="154"/>
      <c r="H25" s="154"/>
      <c r="I25" s="154"/>
      <c r="J25" s="154"/>
      <c r="K25" s="154"/>
      <c r="L25" s="93"/>
      <c r="M25" s="93"/>
      <c r="N25" s="93"/>
      <c r="O25" s="108">
        <f ca="1">SUM(O6:上一行)</f>
        <v>0</v>
      </c>
      <c r="P25" s="108">
        <f ca="1">SUM(P6:上一行)</f>
        <v>0</v>
      </c>
      <c r="Q25" s="108">
        <f ca="1">SUM(Q6:上一行)</f>
        <v>0</v>
      </c>
      <c r="R25" s="108">
        <f ca="1">SUM(R6:上一行)</f>
        <v>0</v>
      </c>
      <c r="S25" s="108">
        <f ca="1">SUM(S6:上一行)</f>
        <v>0</v>
      </c>
      <c r="T25" s="108"/>
      <c r="U25" s="108">
        <f ca="1">SUM(U6:上一行)</f>
        <v>0</v>
      </c>
      <c r="V25" s="108" t="str">
        <f ca="1" t="shared" si="1"/>
        <v/>
      </c>
      <c r="W25" s="65"/>
    </row>
    <row r="26" customHeight="1" spans="1:23">
      <c r="A26" s="166" t="s">
        <v>554</v>
      </c>
      <c r="B26" s="166"/>
      <c r="C26" s="166"/>
      <c r="D26" s="65"/>
      <c r="E26" s="65"/>
      <c r="F26" s="154"/>
      <c r="G26" s="154"/>
      <c r="H26" s="154"/>
      <c r="I26" s="154"/>
      <c r="J26" s="154"/>
      <c r="K26" s="154"/>
      <c r="L26" s="93"/>
      <c r="M26" s="93"/>
      <c r="N26" s="93"/>
      <c r="O26" s="108"/>
      <c r="P26" s="108"/>
      <c r="Q26" s="108"/>
      <c r="R26" s="108"/>
      <c r="S26" s="108"/>
      <c r="T26" s="143"/>
      <c r="U26" s="108"/>
      <c r="V26" s="108" t="str">
        <f t="shared" si="1"/>
        <v/>
      </c>
      <c r="W26" s="65"/>
    </row>
    <row r="27" customHeight="1" spans="1:23">
      <c r="A27" s="166" t="s">
        <v>282</v>
      </c>
      <c r="B27" s="166"/>
      <c r="C27" s="166"/>
      <c r="D27" s="65"/>
      <c r="E27" s="65"/>
      <c r="F27" s="154"/>
      <c r="G27" s="154"/>
      <c r="H27" s="154"/>
      <c r="I27" s="154"/>
      <c r="J27" s="154"/>
      <c r="K27" s="154"/>
      <c r="L27" s="93"/>
      <c r="M27" s="93"/>
      <c r="N27" s="93"/>
      <c r="O27" s="108">
        <f ca="1">O25-O26</f>
        <v>0</v>
      </c>
      <c r="P27" s="108">
        <f ca="1">P25-P26</f>
        <v>0</v>
      </c>
      <c r="Q27" s="108">
        <f ca="1">Q25-Q26</f>
        <v>0</v>
      </c>
      <c r="R27" s="108">
        <f ca="1">R25-R26</f>
        <v>0</v>
      </c>
      <c r="S27" s="108">
        <f ca="1">S25-S26</f>
        <v>0</v>
      </c>
      <c r="T27" s="108"/>
      <c r="U27" s="108">
        <f ca="1">U25-U26</f>
        <v>0</v>
      </c>
      <c r="V27" s="108" t="str">
        <f ca="1" t="shared" si="1"/>
        <v/>
      </c>
      <c r="W27" s="65"/>
    </row>
    <row r="28" customHeight="1" spans="1:17">
      <c r="A28" s="234" t="e">
        <f>#REF!&amp;#REF!</f>
        <v>#REF!</v>
      </c>
      <c r="B28" s="272"/>
      <c r="O28" s="272"/>
      <c r="Q28" s="272" t="e">
        <f>"评估人员："&amp;#REF!</f>
        <v>#REF!</v>
      </c>
    </row>
    <row r="29" customHeight="1" spans="1:2">
      <c r="A29" s="272" t="e">
        <f>CONCATENATE(#REF!,#REF!,#REF!,#REF!,#REF!,#REF!,#REF!)</f>
        <v>#REF!</v>
      </c>
      <c r="B29" s="272"/>
    </row>
  </sheetData>
  <mergeCells count="18">
    <mergeCell ref="A1:W1"/>
    <mergeCell ref="A2:W2"/>
    <mergeCell ref="F4:L4"/>
    <mergeCell ref="O4:P4"/>
    <mergeCell ref="Q4:R4"/>
    <mergeCell ref="S4:U4"/>
    <mergeCell ref="A25:C25"/>
    <mergeCell ref="A26:C26"/>
    <mergeCell ref="A27:C27"/>
    <mergeCell ref="A4:A5"/>
    <mergeCell ref="B4:B5"/>
    <mergeCell ref="C4:C5"/>
    <mergeCell ref="D4:D5"/>
    <mergeCell ref="E4:E5"/>
    <mergeCell ref="M4:M5"/>
    <mergeCell ref="N4:N5"/>
    <mergeCell ref="V4:V5"/>
    <mergeCell ref="W4:W5"/>
  </mergeCells>
  <dataValidations count="1">
    <dataValidation allowBlank="1" showInputMessage="1" showErrorMessage="1" prompt="①按资产明细填写，账、表、实物相符，切勿重复；②若账面价值不是历史购置成本请注明调账时间并提供评估报告；③技术特征请区分不同类型构筑物填写；④材质或结构：（A水池：材质：砖、钢筋砼等盖； B烟囱、水塔：材质：“砖，钢筋砼”等；C水井：材质：“砖、钢筋砼”等；D道路：材质:“砼面、沥青面、砖面”等；E围墙：材质:“砖砌、砖铁栏杆”等；F地沟：材质：“砖、砼”等；G挡土墙：材质:“毛石、砼”等。" sqref="A1:W1"/>
  </dataValidations>
  <printOptions horizontalCentered="1"/>
  <pageMargins left="0.35" right="0.35" top="0.79" bottom="0.79" header="0.94" footer="0.51"/>
  <pageSetup paperSize="9" fitToHeight="0" orientation="landscape" blackAndWhite="1" verticalDpi="600"/>
  <headerFooter alignWithMargins="0">
    <oddHeader>&amp;R&amp;"宋体,常规"表4-6-2
共&amp;N页，第&amp;P页</oddHeader>
  </headerFooter>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workbookViewId="0">
      <selection activeCell="A1" sqref="A1:V1"/>
    </sheetView>
  </sheetViews>
  <sheetFormatPr defaultColWidth="8.6" defaultRowHeight="15.75" customHeight="1"/>
  <cols>
    <col min="1" max="1" width="4.5" style="11" customWidth="1"/>
    <col min="2" max="2" width="6.8" style="11" hidden="1" customWidth="1" outlineLevel="1"/>
    <col min="3" max="3" width="12.8" style="11" customWidth="1" collapsed="1"/>
    <col min="4" max="4" width="4.7" style="11" customWidth="1"/>
    <col min="5" max="5" width="14.6" style="11" customWidth="1"/>
    <col min="6" max="6" width="5" style="11" customWidth="1"/>
    <col min="7" max="11" width="4.3" style="11" customWidth="1"/>
    <col min="12" max="13" width="5" style="11" customWidth="1"/>
    <col min="14" max="14" width="11.7" style="11" hidden="1" customWidth="1" outlineLevel="1"/>
    <col min="15" max="15" width="11.5" style="11" hidden="1" customWidth="1" outlineLevel="1"/>
    <col min="16" max="16" width="10" style="11" customWidth="1" collapsed="1"/>
    <col min="17" max="18" width="10" style="11" customWidth="1"/>
    <col min="19" max="19" width="6.6" style="11" customWidth="1"/>
    <col min="20" max="20" width="10" style="11" customWidth="1"/>
    <col min="21" max="21" width="7" style="11" customWidth="1"/>
    <col min="22" max="22" width="4.3" style="11" customWidth="1"/>
    <col min="23" max="32" width="9" style="11"/>
    <col min="33" max="16384" width="8.6" style="11"/>
  </cols>
  <sheetData>
    <row r="1" s="9" customFormat="1" ht="30" customHeight="1" spans="1:22">
      <c r="A1" s="12" t="s">
        <v>567</v>
      </c>
      <c r="B1" s="12"/>
      <c r="C1" s="13"/>
      <c r="D1" s="13"/>
      <c r="E1" s="13"/>
      <c r="F1" s="13"/>
      <c r="G1" s="13"/>
      <c r="H1" s="13"/>
      <c r="I1" s="13"/>
      <c r="J1" s="13"/>
      <c r="K1" s="13"/>
      <c r="L1" s="13"/>
      <c r="M1" s="13"/>
      <c r="N1" s="13"/>
      <c r="O1" s="13"/>
      <c r="P1" s="13"/>
      <c r="Q1" s="13"/>
      <c r="R1" s="13"/>
      <c r="S1" s="13"/>
      <c r="T1" s="13"/>
      <c r="U1" s="13"/>
      <c r="V1" s="13"/>
    </row>
    <row r="2" ht="14.25" customHeight="1" spans="1:22">
      <c r="A2" s="14" t="e">
        <f>CONCATENATE(#REF!,#REF!,#REF!,#REF!,#REF!,#REF!,#REF!)</f>
        <v>#REF!</v>
      </c>
      <c r="B2" s="14"/>
      <c r="C2" s="14"/>
      <c r="D2" s="14"/>
      <c r="E2" s="14"/>
      <c r="F2" s="14"/>
      <c r="G2" s="14"/>
      <c r="H2" s="14"/>
      <c r="I2" s="14"/>
      <c r="J2" s="14"/>
      <c r="K2" s="14"/>
      <c r="L2" s="15"/>
      <c r="M2" s="15"/>
      <c r="N2" s="15"/>
      <c r="O2" s="15"/>
      <c r="P2" s="15"/>
      <c r="Q2" s="15"/>
      <c r="R2" s="15"/>
      <c r="S2" s="15"/>
      <c r="T2" s="15"/>
      <c r="U2" s="15"/>
      <c r="V2" s="15"/>
    </row>
    <row r="3" customHeight="1" spans="1:22">
      <c r="A3" s="16" t="e">
        <f>#REF!&amp;#REF!</f>
        <v>#REF!</v>
      </c>
      <c r="B3" s="16"/>
      <c r="G3" s="157"/>
      <c r="H3" s="157"/>
      <c r="I3" s="157"/>
      <c r="J3" s="157"/>
      <c r="K3" s="157"/>
      <c r="L3" s="157"/>
      <c r="M3" s="157"/>
      <c r="V3" s="17" t="s">
        <v>168</v>
      </c>
    </row>
    <row r="4" s="10" customFormat="1" customHeight="1" spans="1:22">
      <c r="A4" s="18" t="s">
        <v>169</v>
      </c>
      <c r="B4" s="92" t="s">
        <v>536</v>
      </c>
      <c r="C4" s="20" t="s">
        <v>568</v>
      </c>
      <c r="D4" s="55" t="s">
        <v>569</v>
      </c>
      <c r="E4" s="55" t="s">
        <v>570</v>
      </c>
      <c r="F4" s="63" t="s">
        <v>571</v>
      </c>
      <c r="G4" s="282" t="s">
        <v>541</v>
      </c>
      <c r="H4" s="282"/>
      <c r="I4" s="282"/>
      <c r="J4" s="282"/>
      <c r="K4" s="137"/>
      <c r="L4" s="55" t="s">
        <v>559</v>
      </c>
      <c r="M4" s="63" t="s">
        <v>426</v>
      </c>
      <c r="N4" s="134" t="s">
        <v>141</v>
      </c>
      <c r="O4" s="135"/>
      <c r="P4" s="18" t="s">
        <v>142</v>
      </c>
      <c r="Q4" s="20"/>
      <c r="R4" s="18" t="s">
        <v>143</v>
      </c>
      <c r="S4" s="20"/>
      <c r="T4" s="20"/>
      <c r="U4" s="55" t="s">
        <v>171</v>
      </c>
      <c r="V4" s="55" t="s">
        <v>240</v>
      </c>
    </row>
    <row r="5" s="10" customFormat="1" ht="23.25" customHeight="1" spans="1:22">
      <c r="A5" s="20"/>
      <c r="B5" s="94"/>
      <c r="C5" s="20"/>
      <c r="D5" s="20"/>
      <c r="E5" s="20"/>
      <c r="F5" s="64"/>
      <c r="G5" s="55" t="s">
        <v>572</v>
      </c>
      <c r="H5" s="55" t="s">
        <v>573</v>
      </c>
      <c r="I5" s="284" t="s">
        <v>574</v>
      </c>
      <c r="J5" s="284" t="s">
        <v>575</v>
      </c>
      <c r="K5" s="284" t="s">
        <v>566</v>
      </c>
      <c r="L5" s="20"/>
      <c r="M5" s="64"/>
      <c r="N5" s="19" t="s">
        <v>388</v>
      </c>
      <c r="O5" s="19" t="s">
        <v>389</v>
      </c>
      <c r="P5" s="18" t="s">
        <v>388</v>
      </c>
      <c r="Q5" s="18" t="s">
        <v>389</v>
      </c>
      <c r="R5" s="18" t="s">
        <v>388</v>
      </c>
      <c r="S5" s="18" t="s">
        <v>428</v>
      </c>
      <c r="T5" s="18" t="s">
        <v>389</v>
      </c>
      <c r="U5" s="20"/>
      <c r="V5" s="20"/>
    </row>
    <row r="6" customHeight="1" spans="1:22">
      <c r="A6" s="20"/>
      <c r="B6" s="283"/>
      <c r="C6" s="21"/>
      <c r="D6" s="20"/>
      <c r="E6" s="20"/>
      <c r="F6" s="20"/>
      <c r="G6" s="20"/>
      <c r="H6" s="20"/>
      <c r="I6" s="20"/>
      <c r="J6" s="20"/>
      <c r="K6" s="20"/>
      <c r="L6" s="22"/>
      <c r="M6" s="22"/>
      <c r="N6" s="108"/>
      <c r="O6" s="108"/>
      <c r="P6" s="108"/>
      <c r="Q6" s="108"/>
      <c r="R6" s="108"/>
      <c r="S6" s="143"/>
      <c r="T6" s="23">
        <f>ROUND(R6*S6/100,0)</f>
        <v>0</v>
      </c>
      <c r="U6" s="23" t="str">
        <f>IF(Q6=0,"",(T6-Q6)/Q6*100)</f>
        <v/>
      </c>
      <c r="V6" s="24"/>
    </row>
    <row r="7" customHeight="1" spans="1:22">
      <c r="A7" s="20"/>
      <c r="B7" s="20"/>
      <c r="C7" s="21"/>
      <c r="D7" s="20"/>
      <c r="E7" s="20"/>
      <c r="F7" s="20"/>
      <c r="G7" s="20"/>
      <c r="H7" s="20"/>
      <c r="I7" s="20"/>
      <c r="J7" s="20"/>
      <c r="K7" s="20"/>
      <c r="L7" s="22"/>
      <c r="M7" s="22"/>
      <c r="N7" s="23"/>
      <c r="O7" s="23"/>
      <c r="P7" s="23"/>
      <c r="Q7" s="23"/>
      <c r="R7" s="23"/>
      <c r="S7" s="58"/>
      <c r="T7" s="23">
        <f t="shared" ref="T7:T24" si="0">ROUND(R7*S7/100,0)</f>
        <v>0</v>
      </c>
      <c r="U7" s="23" t="str">
        <f t="shared" ref="U7:U27" si="1">IF(Q7=0,"",(T7-Q7)/Q7*100)</f>
        <v/>
      </c>
      <c r="V7" s="24"/>
    </row>
    <row r="8" customHeight="1" spans="1:22">
      <c r="A8" s="20"/>
      <c r="B8" s="20"/>
      <c r="C8" s="21"/>
      <c r="D8" s="20"/>
      <c r="E8" s="20"/>
      <c r="F8" s="20"/>
      <c r="G8" s="20"/>
      <c r="H8" s="20"/>
      <c r="I8" s="20"/>
      <c r="J8" s="20"/>
      <c r="K8" s="20"/>
      <c r="L8" s="22"/>
      <c r="M8" s="22"/>
      <c r="N8" s="23"/>
      <c r="O8" s="23"/>
      <c r="P8" s="23"/>
      <c r="Q8" s="23"/>
      <c r="R8" s="23"/>
      <c r="S8" s="58"/>
      <c r="T8" s="23">
        <f t="shared" si="0"/>
        <v>0</v>
      </c>
      <c r="U8" s="23" t="str">
        <f t="shared" si="1"/>
        <v/>
      </c>
      <c r="V8" s="24"/>
    </row>
    <row r="9" customHeight="1" spans="1:22">
      <c r="A9" s="20"/>
      <c r="B9" s="20"/>
      <c r="C9" s="21"/>
      <c r="D9" s="20"/>
      <c r="E9" s="20"/>
      <c r="F9" s="20"/>
      <c r="G9" s="20"/>
      <c r="H9" s="20"/>
      <c r="I9" s="20"/>
      <c r="J9" s="20"/>
      <c r="K9" s="20"/>
      <c r="L9" s="22"/>
      <c r="M9" s="22"/>
      <c r="N9" s="23"/>
      <c r="O9" s="23"/>
      <c r="P9" s="23"/>
      <c r="Q9" s="23"/>
      <c r="R9" s="23"/>
      <c r="S9" s="58"/>
      <c r="T9" s="23">
        <f t="shared" si="0"/>
        <v>0</v>
      </c>
      <c r="U9" s="23" t="str">
        <f t="shared" si="1"/>
        <v/>
      </c>
      <c r="V9" s="24"/>
    </row>
    <row r="10" customHeight="1" spans="1:22">
      <c r="A10" s="20"/>
      <c r="B10" s="20"/>
      <c r="C10" s="21"/>
      <c r="D10" s="20"/>
      <c r="E10" s="20"/>
      <c r="F10" s="20"/>
      <c r="G10" s="20"/>
      <c r="H10" s="20"/>
      <c r="I10" s="20"/>
      <c r="J10" s="20"/>
      <c r="K10" s="20"/>
      <c r="L10" s="22"/>
      <c r="M10" s="22"/>
      <c r="N10" s="23"/>
      <c r="O10" s="23"/>
      <c r="P10" s="23"/>
      <c r="Q10" s="23"/>
      <c r="R10" s="23"/>
      <c r="S10" s="58"/>
      <c r="T10" s="23">
        <f t="shared" si="0"/>
        <v>0</v>
      </c>
      <c r="U10" s="23" t="str">
        <f t="shared" si="1"/>
        <v/>
      </c>
      <c r="V10" s="24"/>
    </row>
    <row r="11" customHeight="1" spans="1:22">
      <c r="A11" s="20"/>
      <c r="B11" s="20"/>
      <c r="C11" s="21"/>
      <c r="D11" s="20"/>
      <c r="E11" s="20"/>
      <c r="F11" s="20"/>
      <c r="G11" s="20"/>
      <c r="H11" s="20"/>
      <c r="I11" s="20"/>
      <c r="J11" s="20"/>
      <c r="K11" s="20"/>
      <c r="L11" s="22"/>
      <c r="M11" s="22"/>
      <c r="N11" s="23"/>
      <c r="O11" s="23"/>
      <c r="P11" s="23"/>
      <c r="Q11" s="23"/>
      <c r="R11" s="23"/>
      <c r="S11" s="58"/>
      <c r="T11" s="23">
        <f t="shared" si="0"/>
        <v>0</v>
      </c>
      <c r="U11" s="23" t="str">
        <f t="shared" si="1"/>
        <v/>
      </c>
      <c r="V11" s="24"/>
    </row>
    <row r="12" customHeight="1" spans="1:22">
      <c r="A12" s="20"/>
      <c r="B12" s="20"/>
      <c r="C12" s="21"/>
      <c r="D12" s="20"/>
      <c r="E12" s="20"/>
      <c r="F12" s="20"/>
      <c r="G12" s="20"/>
      <c r="H12" s="20"/>
      <c r="I12" s="20"/>
      <c r="J12" s="20"/>
      <c r="K12" s="20"/>
      <c r="L12" s="22"/>
      <c r="M12" s="22"/>
      <c r="N12" s="23"/>
      <c r="O12" s="23"/>
      <c r="P12" s="23"/>
      <c r="Q12" s="23"/>
      <c r="R12" s="23"/>
      <c r="S12" s="58"/>
      <c r="T12" s="23">
        <f t="shared" si="0"/>
        <v>0</v>
      </c>
      <c r="U12" s="23" t="str">
        <f t="shared" si="1"/>
        <v/>
      </c>
      <c r="V12" s="24"/>
    </row>
    <row r="13" customHeight="1" spans="1:22">
      <c r="A13" s="20"/>
      <c r="B13" s="20"/>
      <c r="C13" s="21"/>
      <c r="D13" s="20"/>
      <c r="E13" s="20"/>
      <c r="F13" s="20"/>
      <c r="G13" s="20"/>
      <c r="H13" s="20"/>
      <c r="I13" s="20"/>
      <c r="J13" s="20"/>
      <c r="K13" s="20"/>
      <c r="L13" s="22"/>
      <c r="M13" s="22"/>
      <c r="N13" s="23"/>
      <c r="O13" s="23"/>
      <c r="P13" s="23"/>
      <c r="Q13" s="23"/>
      <c r="R13" s="23"/>
      <c r="S13" s="58"/>
      <c r="T13" s="23">
        <f t="shared" si="0"/>
        <v>0</v>
      </c>
      <c r="U13" s="23" t="str">
        <f t="shared" si="1"/>
        <v/>
      </c>
      <c r="V13" s="24"/>
    </row>
    <row r="14" customHeight="1" spans="1:22">
      <c r="A14" s="20"/>
      <c r="B14" s="20"/>
      <c r="C14" s="21"/>
      <c r="D14" s="20"/>
      <c r="E14" s="20"/>
      <c r="F14" s="20"/>
      <c r="G14" s="20"/>
      <c r="H14" s="20"/>
      <c r="I14" s="20"/>
      <c r="J14" s="20"/>
      <c r="K14" s="20"/>
      <c r="L14" s="22"/>
      <c r="M14" s="22"/>
      <c r="N14" s="23"/>
      <c r="O14" s="23"/>
      <c r="P14" s="23"/>
      <c r="Q14" s="23"/>
      <c r="R14" s="23"/>
      <c r="S14" s="58"/>
      <c r="T14" s="23">
        <f t="shared" si="0"/>
        <v>0</v>
      </c>
      <c r="U14" s="23" t="str">
        <f t="shared" si="1"/>
        <v/>
      </c>
      <c r="V14" s="24"/>
    </row>
    <row r="15" customHeight="1" spans="1:22">
      <c r="A15" s="20"/>
      <c r="B15" s="20"/>
      <c r="C15" s="21"/>
      <c r="D15" s="20"/>
      <c r="E15" s="20"/>
      <c r="F15" s="20"/>
      <c r="G15" s="20"/>
      <c r="H15" s="20"/>
      <c r="I15" s="20"/>
      <c r="J15" s="20"/>
      <c r="K15" s="20"/>
      <c r="L15" s="22"/>
      <c r="M15" s="22"/>
      <c r="N15" s="23"/>
      <c r="O15" s="23"/>
      <c r="P15" s="23"/>
      <c r="Q15" s="23"/>
      <c r="R15" s="23"/>
      <c r="S15" s="58"/>
      <c r="T15" s="23">
        <f t="shared" si="0"/>
        <v>0</v>
      </c>
      <c r="U15" s="23" t="str">
        <f t="shared" si="1"/>
        <v/>
      </c>
      <c r="V15" s="24"/>
    </row>
    <row r="16" customHeight="1" spans="1:22">
      <c r="A16" s="20"/>
      <c r="B16" s="20"/>
      <c r="C16" s="21"/>
      <c r="D16" s="20"/>
      <c r="E16" s="20"/>
      <c r="F16" s="20"/>
      <c r="G16" s="20"/>
      <c r="H16" s="20"/>
      <c r="I16" s="20"/>
      <c r="J16" s="20"/>
      <c r="K16" s="20"/>
      <c r="L16" s="22"/>
      <c r="M16" s="22"/>
      <c r="N16" s="23"/>
      <c r="O16" s="23"/>
      <c r="P16" s="23"/>
      <c r="Q16" s="23"/>
      <c r="R16" s="23"/>
      <c r="S16" s="58"/>
      <c r="T16" s="23">
        <f t="shared" si="0"/>
        <v>0</v>
      </c>
      <c r="U16" s="23" t="str">
        <f t="shared" si="1"/>
        <v/>
      </c>
      <c r="V16" s="24"/>
    </row>
    <row r="17" customHeight="1" spans="1:22">
      <c r="A17" s="20"/>
      <c r="B17" s="20"/>
      <c r="C17" s="21"/>
      <c r="D17" s="20"/>
      <c r="E17" s="20"/>
      <c r="F17" s="20"/>
      <c r="G17" s="20"/>
      <c r="H17" s="20"/>
      <c r="I17" s="20"/>
      <c r="J17" s="20"/>
      <c r="K17" s="20"/>
      <c r="L17" s="22"/>
      <c r="M17" s="22"/>
      <c r="N17" s="23"/>
      <c r="O17" s="23"/>
      <c r="P17" s="23"/>
      <c r="Q17" s="23"/>
      <c r="R17" s="23"/>
      <c r="S17" s="58"/>
      <c r="T17" s="23">
        <f t="shared" si="0"/>
        <v>0</v>
      </c>
      <c r="U17" s="23" t="str">
        <f t="shared" si="1"/>
        <v/>
      </c>
      <c r="V17" s="24"/>
    </row>
    <row r="18" customHeight="1" spans="1:22">
      <c r="A18" s="20"/>
      <c r="B18" s="20"/>
      <c r="C18" s="21"/>
      <c r="D18" s="20"/>
      <c r="E18" s="20"/>
      <c r="F18" s="20"/>
      <c r="G18" s="20"/>
      <c r="H18" s="20"/>
      <c r="I18" s="20"/>
      <c r="J18" s="20"/>
      <c r="K18" s="20"/>
      <c r="L18" s="22"/>
      <c r="M18" s="22"/>
      <c r="N18" s="23"/>
      <c r="O18" s="23"/>
      <c r="P18" s="23"/>
      <c r="Q18" s="23"/>
      <c r="R18" s="23"/>
      <c r="S18" s="58"/>
      <c r="T18" s="23">
        <f t="shared" si="0"/>
        <v>0</v>
      </c>
      <c r="U18" s="23" t="str">
        <f t="shared" si="1"/>
        <v/>
      </c>
      <c r="V18" s="24"/>
    </row>
    <row r="19" customHeight="1" spans="1:22">
      <c r="A19" s="20"/>
      <c r="B19" s="20"/>
      <c r="C19" s="21"/>
      <c r="D19" s="20"/>
      <c r="E19" s="20"/>
      <c r="F19" s="20"/>
      <c r="G19" s="20"/>
      <c r="H19" s="20"/>
      <c r="I19" s="20"/>
      <c r="J19" s="20"/>
      <c r="K19" s="20"/>
      <c r="L19" s="22"/>
      <c r="M19" s="22"/>
      <c r="N19" s="23"/>
      <c r="O19" s="23"/>
      <c r="P19" s="23"/>
      <c r="Q19" s="23"/>
      <c r="R19" s="23"/>
      <c r="S19" s="58"/>
      <c r="T19" s="23">
        <f t="shared" si="0"/>
        <v>0</v>
      </c>
      <c r="U19" s="23" t="str">
        <f t="shared" si="1"/>
        <v/>
      </c>
      <c r="V19" s="24"/>
    </row>
    <row r="20" customHeight="1" spans="1:22">
      <c r="A20" s="20"/>
      <c r="B20" s="20"/>
      <c r="C20" s="21"/>
      <c r="D20" s="20"/>
      <c r="E20" s="20"/>
      <c r="F20" s="20"/>
      <c r="G20" s="20"/>
      <c r="H20" s="20"/>
      <c r="I20" s="20"/>
      <c r="J20" s="20"/>
      <c r="K20" s="20"/>
      <c r="L20" s="22"/>
      <c r="M20" s="22"/>
      <c r="N20" s="23"/>
      <c r="O20" s="23"/>
      <c r="P20" s="23"/>
      <c r="Q20" s="23"/>
      <c r="R20" s="23"/>
      <c r="S20" s="58"/>
      <c r="T20" s="23">
        <f t="shared" si="0"/>
        <v>0</v>
      </c>
      <c r="U20" s="23" t="str">
        <f t="shared" si="1"/>
        <v/>
      </c>
      <c r="V20" s="24"/>
    </row>
    <row r="21" customHeight="1" spans="1:22">
      <c r="A21" s="20"/>
      <c r="B21" s="20"/>
      <c r="C21" s="21"/>
      <c r="D21" s="20"/>
      <c r="E21" s="20"/>
      <c r="F21" s="20"/>
      <c r="G21" s="20"/>
      <c r="H21" s="20"/>
      <c r="I21" s="20"/>
      <c r="J21" s="20"/>
      <c r="K21" s="20"/>
      <c r="L21" s="22"/>
      <c r="M21" s="22"/>
      <c r="N21" s="23"/>
      <c r="O21" s="23"/>
      <c r="P21" s="23"/>
      <c r="Q21" s="23"/>
      <c r="R21" s="23"/>
      <c r="S21" s="58"/>
      <c r="T21" s="23">
        <f t="shared" si="0"/>
        <v>0</v>
      </c>
      <c r="U21" s="23" t="str">
        <f t="shared" si="1"/>
        <v/>
      </c>
      <c r="V21" s="24"/>
    </row>
    <row r="22" customHeight="1" spans="1:22">
      <c r="A22" s="20"/>
      <c r="B22" s="20"/>
      <c r="C22" s="21"/>
      <c r="D22" s="20"/>
      <c r="E22" s="20"/>
      <c r="F22" s="20"/>
      <c r="G22" s="20"/>
      <c r="H22" s="20"/>
      <c r="I22" s="20"/>
      <c r="J22" s="20"/>
      <c r="K22" s="20"/>
      <c r="L22" s="22"/>
      <c r="M22" s="22"/>
      <c r="N22" s="23"/>
      <c r="O22" s="23"/>
      <c r="P22" s="23"/>
      <c r="Q22" s="23"/>
      <c r="R22" s="23"/>
      <c r="S22" s="58"/>
      <c r="T22" s="23">
        <f t="shared" si="0"/>
        <v>0</v>
      </c>
      <c r="U22" s="23" t="str">
        <f t="shared" si="1"/>
        <v/>
      </c>
      <c r="V22" s="24"/>
    </row>
    <row r="23" customHeight="1" spans="1:22">
      <c r="A23" s="20"/>
      <c r="B23" s="20"/>
      <c r="C23" s="21"/>
      <c r="D23" s="20"/>
      <c r="E23" s="20"/>
      <c r="F23" s="20"/>
      <c r="G23" s="20"/>
      <c r="H23" s="20"/>
      <c r="I23" s="20"/>
      <c r="J23" s="20"/>
      <c r="K23" s="20"/>
      <c r="L23" s="22"/>
      <c r="M23" s="22"/>
      <c r="N23" s="23"/>
      <c r="O23" s="23"/>
      <c r="P23" s="23"/>
      <c r="Q23" s="23"/>
      <c r="R23" s="23"/>
      <c r="S23" s="58"/>
      <c r="T23" s="23">
        <f t="shared" si="0"/>
        <v>0</v>
      </c>
      <c r="U23" s="23" t="str">
        <f t="shared" si="1"/>
        <v/>
      </c>
      <c r="V23" s="24"/>
    </row>
    <row r="24" customHeight="1" spans="1:22">
      <c r="A24" s="20"/>
      <c r="B24" s="20"/>
      <c r="C24" s="21"/>
      <c r="D24" s="20"/>
      <c r="E24" s="20"/>
      <c r="F24" s="20"/>
      <c r="G24" s="20"/>
      <c r="H24" s="20"/>
      <c r="I24" s="20"/>
      <c r="J24" s="20"/>
      <c r="K24" s="20"/>
      <c r="L24" s="22"/>
      <c r="M24" s="22"/>
      <c r="N24" s="23"/>
      <c r="O24" s="23"/>
      <c r="P24" s="23"/>
      <c r="Q24" s="23"/>
      <c r="R24" s="23"/>
      <c r="S24" s="58"/>
      <c r="T24" s="23">
        <f t="shared" si="0"/>
        <v>0</v>
      </c>
      <c r="U24" s="23"/>
      <c r="V24" s="24"/>
    </row>
    <row r="25" customHeight="1" spans="1:22">
      <c r="A25" s="25" t="s">
        <v>282</v>
      </c>
      <c r="B25" s="66"/>
      <c r="C25" s="40"/>
      <c r="D25" s="20"/>
      <c r="E25" s="20"/>
      <c r="F25" s="20"/>
      <c r="G25" s="20"/>
      <c r="H25" s="20"/>
      <c r="I25" s="20"/>
      <c r="J25" s="20"/>
      <c r="K25" s="20"/>
      <c r="L25" s="22"/>
      <c r="M25" s="22"/>
      <c r="N25" s="23">
        <f ca="1">SUM(N6:上一行)</f>
        <v>0</v>
      </c>
      <c r="O25" s="23">
        <f ca="1">SUM(O6:上一行)</f>
        <v>0</v>
      </c>
      <c r="P25" s="23">
        <f ca="1">SUM(P6:上一行)</f>
        <v>0</v>
      </c>
      <c r="Q25" s="23">
        <f ca="1">SUM(Q6:上一行)</f>
        <v>0</v>
      </c>
      <c r="R25" s="23">
        <f ca="1">SUM(R6:上一行)</f>
        <v>0</v>
      </c>
      <c r="S25" s="23"/>
      <c r="T25" s="23">
        <f ca="1">SUM(T6:上一行)</f>
        <v>0</v>
      </c>
      <c r="U25" s="23" t="str">
        <f ca="1" t="shared" si="1"/>
        <v/>
      </c>
      <c r="V25" s="24"/>
    </row>
    <row r="26" customHeight="1" spans="1:22">
      <c r="A26" s="25" t="s">
        <v>554</v>
      </c>
      <c r="B26" s="66"/>
      <c r="C26" s="40"/>
      <c r="D26" s="20"/>
      <c r="E26" s="20"/>
      <c r="F26" s="20"/>
      <c r="G26" s="20"/>
      <c r="H26" s="20"/>
      <c r="I26" s="20"/>
      <c r="J26" s="20"/>
      <c r="K26" s="20"/>
      <c r="L26" s="22"/>
      <c r="M26" s="22"/>
      <c r="N26" s="108"/>
      <c r="O26" s="108"/>
      <c r="P26" s="108"/>
      <c r="Q26" s="108"/>
      <c r="R26" s="108"/>
      <c r="S26" s="143"/>
      <c r="T26" s="108"/>
      <c r="U26" s="23" t="str">
        <f t="shared" si="1"/>
        <v/>
      </c>
      <c r="V26" s="24"/>
    </row>
    <row r="27" customHeight="1" spans="1:22">
      <c r="A27" s="25" t="s">
        <v>282</v>
      </c>
      <c r="B27" s="66"/>
      <c r="C27" s="40"/>
      <c r="D27" s="20"/>
      <c r="E27" s="20"/>
      <c r="F27" s="20"/>
      <c r="G27" s="20"/>
      <c r="H27" s="20"/>
      <c r="I27" s="20"/>
      <c r="J27" s="20"/>
      <c r="K27" s="20"/>
      <c r="L27" s="22"/>
      <c r="M27" s="22"/>
      <c r="N27" s="23">
        <f ca="1">N25-N26</f>
        <v>0</v>
      </c>
      <c r="O27" s="23">
        <f ca="1">O25-O26</f>
        <v>0</v>
      </c>
      <c r="P27" s="23">
        <f ca="1">P25-P26</f>
        <v>0</v>
      </c>
      <c r="Q27" s="23">
        <f ca="1">Q25-Q26</f>
        <v>0</v>
      </c>
      <c r="R27" s="23">
        <f ca="1">R25-R26</f>
        <v>0</v>
      </c>
      <c r="S27" s="23"/>
      <c r="T27" s="23">
        <f ca="1">T25-T26</f>
        <v>0</v>
      </c>
      <c r="U27" s="23" t="str">
        <f ca="1" t="shared" si="1"/>
        <v/>
      </c>
      <c r="V27" s="24"/>
    </row>
    <row r="28" customHeight="1" spans="1:16">
      <c r="A28" s="27" t="e">
        <f>#REF!&amp;#REF!</f>
        <v>#REF!</v>
      </c>
      <c r="B28" s="30"/>
      <c r="N28" s="30"/>
      <c r="P28" s="30" t="e">
        <f>"评估人员："&amp;#REF!</f>
        <v>#REF!</v>
      </c>
    </row>
    <row r="29" customHeight="1" spans="1:2">
      <c r="A29" s="30" t="e">
        <f>CONCATENATE(#REF!,#REF!,#REF!,#REF!,#REF!,#REF!,#REF!)</f>
        <v>#REF!</v>
      </c>
      <c r="B29" s="30"/>
    </row>
  </sheetData>
  <mergeCells count="19">
    <mergeCell ref="A1:V1"/>
    <mergeCell ref="A2:V2"/>
    <mergeCell ref="G4:K4"/>
    <mergeCell ref="N4:O4"/>
    <mergeCell ref="P4:Q4"/>
    <mergeCell ref="R4:T4"/>
    <mergeCell ref="A25:C25"/>
    <mergeCell ref="A26:C26"/>
    <mergeCell ref="A27:C27"/>
    <mergeCell ref="A4:A5"/>
    <mergeCell ref="B4:B5"/>
    <mergeCell ref="C4:C5"/>
    <mergeCell ref="D4:D5"/>
    <mergeCell ref="E4:E5"/>
    <mergeCell ref="F4:F5"/>
    <mergeCell ref="L4:L5"/>
    <mergeCell ref="M4:M5"/>
    <mergeCell ref="U4:U5"/>
    <mergeCell ref="V4:V5"/>
  </mergeCells>
  <dataValidations count="1">
    <dataValidation allowBlank="1" showInputMessage="1" showErrorMessage="1" prompt="①按资产明细填写，账、表、实物相符，切勿重复；②若账面价值不是历史购置成本请注明调账时间并提供评估报告或依据；③本表所填管道沟槽指与房产相关的附属设施，如用于取暖设施、上下水等的管道沟槽；④若为生产工艺用途的管道沟槽，则在备注中注明“工艺管道”。" sqref="A1:V1"/>
  </dataValidations>
  <printOptions horizontalCentered="1"/>
  <pageMargins left="0.35" right="0.35" top="0.79" bottom="0.79" header="0.94" footer="0.51"/>
  <pageSetup paperSize="9" fitToHeight="0" orientation="landscape" blackAndWhite="1" verticalDpi="600"/>
  <headerFooter alignWithMargins="0">
    <oddHeader>&amp;R&amp;"宋体,常规"表4-6-3
共&amp;N页，第&amp;P页</oddHeader>
  </headerFooter>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workbookViewId="0">
      <selection activeCell="A1" sqref="A1:W1"/>
    </sheetView>
  </sheetViews>
  <sheetFormatPr defaultColWidth="8.6" defaultRowHeight="15.75" customHeight="1"/>
  <cols>
    <col min="1" max="1" width="5.8" style="139" customWidth="1"/>
    <col min="2" max="2" width="9.3" style="139" customWidth="1"/>
    <col min="3" max="3" width="9" style="139" customWidth="1"/>
    <col min="4" max="14" width="4.2" style="139" customWidth="1"/>
    <col min="15" max="16" width="11" style="139" hidden="1" customWidth="1" outlineLevel="1"/>
    <col min="17" max="17" width="9.3" style="139" customWidth="1" collapsed="1"/>
    <col min="18" max="19" width="9.3" style="139" customWidth="1"/>
    <col min="20" max="20" width="7.6" style="139" customWidth="1"/>
    <col min="21" max="21" width="9.3" style="139" customWidth="1"/>
    <col min="22" max="23" width="7.6" style="139" customWidth="1"/>
    <col min="24" max="32" width="9" style="139"/>
    <col min="33" max="16384" width="8.6" style="139"/>
  </cols>
  <sheetData>
    <row r="1" s="266" customFormat="1" ht="30" customHeight="1" spans="1:26">
      <c r="A1" s="267" t="s">
        <v>576</v>
      </c>
      <c r="B1" s="267"/>
      <c r="C1" s="268"/>
      <c r="D1" s="268"/>
      <c r="E1" s="268"/>
      <c r="F1" s="268"/>
      <c r="G1" s="268"/>
      <c r="H1" s="268"/>
      <c r="I1" s="268"/>
      <c r="J1" s="268"/>
      <c r="K1" s="268"/>
      <c r="L1" s="268"/>
      <c r="M1" s="268"/>
      <c r="N1" s="268"/>
      <c r="O1" s="268"/>
      <c r="P1" s="268"/>
      <c r="Q1" s="268"/>
      <c r="R1" s="268"/>
      <c r="S1" s="268"/>
      <c r="T1" s="268"/>
      <c r="U1" s="268"/>
      <c r="V1" s="268"/>
      <c r="W1" s="268"/>
      <c r="X1" s="268"/>
      <c r="Y1" s="268"/>
      <c r="Z1" s="268"/>
    </row>
    <row r="2" ht="14.25" customHeight="1" spans="1:26">
      <c r="A2" s="269" t="e">
        <f>CONCATENATE(#REF!,#REF!,#REF!,#REF!,#REF!,#REF!,#REF!)</f>
        <v>#REF!</v>
      </c>
      <c r="B2" s="269"/>
      <c r="C2" s="269"/>
      <c r="D2" s="269"/>
      <c r="E2" s="269"/>
      <c r="F2" s="269"/>
      <c r="G2" s="269"/>
      <c r="H2" s="269"/>
      <c r="I2" s="269"/>
      <c r="J2" s="269"/>
      <c r="K2" s="269"/>
      <c r="L2" s="269"/>
      <c r="M2" s="269"/>
      <c r="N2" s="269"/>
      <c r="O2" s="269"/>
      <c r="P2" s="269"/>
      <c r="Q2" s="274"/>
      <c r="R2" s="274"/>
      <c r="S2" s="274"/>
      <c r="T2" s="274"/>
      <c r="U2" s="274"/>
      <c r="V2" s="274"/>
      <c r="W2" s="274"/>
      <c r="X2" s="275"/>
      <c r="Y2" s="275"/>
      <c r="Z2" s="275"/>
    </row>
    <row r="3" customHeight="1" spans="1:23">
      <c r="A3" s="270" t="e">
        <f>#REF!&amp;#REF!</f>
        <v>#REF!</v>
      </c>
      <c r="B3" s="270"/>
      <c r="W3" s="276" t="s">
        <v>168</v>
      </c>
    </row>
    <row r="4" s="236" customFormat="1" customHeight="1" spans="1:23">
      <c r="A4" s="271" t="s">
        <v>169</v>
      </c>
      <c r="B4" s="271" t="s">
        <v>577</v>
      </c>
      <c r="C4" s="271" t="s">
        <v>578</v>
      </c>
      <c r="D4" s="271" t="s">
        <v>579</v>
      </c>
      <c r="E4" s="271" t="s">
        <v>580</v>
      </c>
      <c r="F4" s="271" t="s">
        <v>581</v>
      </c>
      <c r="G4" s="271" t="s">
        <v>582</v>
      </c>
      <c r="H4" s="271" t="s">
        <v>583</v>
      </c>
      <c r="I4" s="271" t="s">
        <v>584</v>
      </c>
      <c r="J4" s="271" t="s">
        <v>585</v>
      </c>
      <c r="K4" s="271" t="s">
        <v>586</v>
      </c>
      <c r="L4" s="271" t="s">
        <v>587</v>
      </c>
      <c r="M4" s="271" t="s">
        <v>588</v>
      </c>
      <c r="N4" s="271" t="s">
        <v>589</v>
      </c>
      <c r="O4" s="273" t="s">
        <v>141</v>
      </c>
      <c r="P4" s="273"/>
      <c r="Q4" s="277" t="s">
        <v>590</v>
      </c>
      <c r="R4" s="277"/>
      <c r="S4" s="278" t="s">
        <v>143</v>
      </c>
      <c r="T4" s="278"/>
      <c r="U4" s="278"/>
      <c r="V4" s="278" t="s">
        <v>591</v>
      </c>
      <c r="W4" s="279" t="s">
        <v>240</v>
      </c>
    </row>
    <row r="5" s="236" customFormat="1" ht="25.5" customHeight="1" spans="1:23">
      <c r="A5" s="271"/>
      <c r="B5" s="271"/>
      <c r="C5" s="271"/>
      <c r="D5" s="271"/>
      <c r="E5" s="271"/>
      <c r="F5" s="271"/>
      <c r="G5" s="271"/>
      <c r="H5" s="271"/>
      <c r="I5" s="271"/>
      <c r="J5" s="271"/>
      <c r="K5" s="271"/>
      <c r="L5" s="271"/>
      <c r="M5" s="271"/>
      <c r="N5" s="271"/>
      <c r="O5" s="273" t="s">
        <v>388</v>
      </c>
      <c r="P5" s="273" t="s">
        <v>389</v>
      </c>
      <c r="Q5" s="277" t="s">
        <v>388</v>
      </c>
      <c r="R5" s="277" t="s">
        <v>389</v>
      </c>
      <c r="S5" s="278" t="s">
        <v>388</v>
      </c>
      <c r="T5" s="280" t="s">
        <v>592</v>
      </c>
      <c r="U5" s="278" t="s">
        <v>389</v>
      </c>
      <c r="V5" s="278"/>
      <c r="W5" s="279"/>
    </row>
    <row r="6" customHeight="1" spans="1:23">
      <c r="A6" s="93"/>
      <c r="B6" s="93"/>
      <c r="C6" s="65"/>
      <c r="D6" s="65"/>
      <c r="E6" s="93"/>
      <c r="F6" s="154"/>
      <c r="G6" s="154"/>
      <c r="H6" s="154"/>
      <c r="I6" s="154"/>
      <c r="J6" s="154"/>
      <c r="K6" s="154"/>
      <c r="L6" s="93"/>
      <c r="M6" s="22"/>
      <c r="N6" s="22"/>
      <c r="O6" s="108"/>
      <c r="P6" s="108"/>
      <c r="Q6" s="108"/>
      <c r="R6" s="108"/>
      <c r="S6" s="108"/>
      <c r="T6" s="143"/>
      <c r="U6" s="23">
        <f>ROUND(S6*T6/100,0)</f>
        <v>0</v>
      </c>
      <c r="V6" s="23" t="str">
        <f>IF(R6=0,"",(U6-R6)/R6*100)</f>
        <v/>
      </c>
      <c r="W6" s="108"/>
    </row>
    <row r="7" customHeight="1" spans="1:23">
      <c r="A7" s="93"/>
      <c r="B7" s="93"/>
      <c r="C7" s="65"/>
      <c r="D7" s="65"/>
      <c r="E7" s="65"/>
      <c r="F7" s="154"/>
      <c r="G7" s="154"/>
      <c r="H7" s="154"/>
      <c r="I7" s="154"/>
      <c r="J7" s="154"/>
      <c r="K7" s="154"/>
      <c r="L7" s="93"/>
      <c r="M7" s="22"/>
      <c r="N7" s="22"/>
      <c r="O7" s="108"/>
      <c r="P7" s="108"/>
      <c r="Q7" s="108"/>
      <c r="R7" s="108"/>
      <c r="S7" s="108"/>
      <c r="T7" s="108"/>
      <c r="U7" s="23">
        <f t="shared" ref="U7:U24" si="0">ROUND(S7*T7/100,0)</f>
        <v>0</v>
      </c>
      <c r="V7" s="23" t="str">
        <f t="shared" ref="V7:V27" si="1">IF(R7=0,"",(U7-R7)/R7*100)</f>
        <v/>
      </c>
      <c r="W7" s="108"/>
    </row>
    <row r="8" customHeight="1" spans="1:23">
      <c r="A8" s="93"/>
      <c r="B8" s="93"/>
      <c r="C8" s="65"/>
      <c r="D8" s="65"/>
      <c r="E8" s="65"/>
      <c r="F8" s="154"/>
      <c r="G8" s="154"/>
      <c r="H8" s="154"/>
      <c r="I8" s="154"/>
      <c r="J8" s="154"/>
      <c r="K8" s="154"/>
      <c r="L8" s="93"/>
      <c r="M8" s="22"/>
      <c r="N8" s="22"/>
      <c r="O8" s="108"/>
      <c r="P8" s="108"/>
      <c r="Q8" s="108"/>
      <c r="R8" s="108"/>
      <c r="S8" s="108"/>
      <c r="T8" s="108"/>
      <c r="U8" s="23">
        <f t="shared" si="0"/>
        <v>0</v>
      </c>
      <c r="V8" s="23" t="str">
        <f t="shared" si="1"/>
        <v/>
      </c>
      <c r="W8" s="108"/>
    </row>
    <row r="9" customHeight="1" spans="1:23">
      <c r="A9" s="93"/>
      <c r="B9" s="93"/>
      <c r="C9" s="65"/>
      <c r="D9" s="65"/>
      <c r="E9" s="65"/>
      <c r="F9" s="154"/>
      <c r="G9" s="154"/>
      <c r="H9" s="154"/>
      <c r="I9" s="154"/>
      <c r="J9" s="154"/>
      <c r="K9" s="154"/>
      <c r="L9" s="93"/>
      <c r="M9" s="22"/>
      <c r="N9" s="22"/>
      <c r="O9" s="108"/>
      <c r="P9" s="108"/>
      <c r="Q9" s="108"/>
      <c r="R9" s="108"/>
      <c r="S9" s="108"/>
      <c r="T9" s="108"/>
      <c r="U9" s="23">
        <f t="shared" si="0"/>
        <v>0</v>
      </c>
      <c r="V9" s="23" t="str">
        <f t="shared" si="1"/>
        <v/>
      </c>
      <c r="W9" s="108"/>
    </row>
    <row r="10" customHeight="1" spans="1:23">
      <c r="A10" s="93"/>
      <c r="B10" s="93"/>
      <c r="C10" s="65"/>
      <c r="D10" s="65"/>
      <c r="E10" s="65"/>
      <c r="F10" s="154"/>
      <c r="G10" s="154"/>
      <c r="H10" s="154"/>
      <c r="I10" s="154"/>
      <c r="J10" s="154"/>
      <c r="K10" s="154"/>
      <c r="L10" s="93"/>
      <c r="M10" s="22"/>
      <c r="N10" s="22"/>
      <c r="O10" s="108"/>
      <c r="P10" s="108"/>
      <c r="Q10" s="108"/>
      <c r="R10" s="108"/>
      <c r="S10" s="108"/>
      <c r="T10" s="108"/>
      <c r="U10" s="23">
        <f t="shared" si="0"/>
        <v>0</v>
      </c>
      <c r="V10" s="23" t="str">
        <f t="shared" si="1"/>
        <v/>
      </c>
      <c r="W10" s="108"/>
    </row>
    <row r="11" customHeight="1" spans="1:23">
      <c r="A11" s="93"/>
      <c r="B11" s="93"/>
      <c r="C11" s="65"/>
      <c r="D11" s="65"/>
      <c r="E11" s="65"/>
      <c r="F11" s="154"/>
      <c r="G11" s="154"/>
      <c r="H11" s="154"/>
      <c r="I11" s="154"/>
      <c r="J11" s="154"/>
      <c r="K11" s="154"/>
      <c r="L11" s="93"/>
      <c r="M11" s="22"/>
      <c r="N11" s="22"/>
      <c r="O11" s="108"/>
      <c r="P11" s="108"/>
      <c r="Q11" s="108"/>
      <c r="R11" s="108"/>
      <c r="S11" s="108"/>
      <c r="T11" s="108"/>
      <c r="U11" s="23">
        <f t="shared" si="0"/>
        <v>0</v>
      </c>
      <c r="V11" s="23" t="str">
        <f t="shared" si="1"/>
        <v/>
      </c>
      <c r="W11" s="108"/>
    </row>
    <row r="12" customHeight="1" spans="1:23">
      <c r="A12" s="93"/>
      <c r="B12" s="93"/>
      <c r="C12" s="65"/>
      <c r="D12" s="65"/>
      <c r="E12" s="65"/>
      <c r="F12" s="154"/>
      <c r="G12" s="154"/>
      <c r="H12" s="154"/>
      <c r="I12" s="154"/>
      <c r="J12" s="154"/>
      <c r="K12" s="154"/>
      <c r="L12" s="93"/>
      <c r="M12" s="22"/>
      <c r="N12" s="22"/>
      <c r="O12" s="108"/>
      <c r="P12" s="108"/>
      <c r="Q12" s="108"/>
      <c r="R12" s="108"/>
      <c r="S12" s="108"/>
      <c r="T12" s="108"/>
      <c r="U12" s="23">
        <f t="shared" si="0"/>
        <v>0</v>
      </c>
      <c r="V12" s="23" t="str">
        <f t="shared" si="1"/>
        <v/>
      </c>
      <c r="W12" s="108"/>
    </row>
    <row r="13" customHeight="1" spans="1:23">
      <c r="A13" s="93"/>
      <c r="B13" s="93"/>
      <c r="C13" s="65"/>
      <c r="D13" s="65"/>
      <c r="E13" s="65"/>
      <c r="F13" s="154"/>
      <c r="G13" s="154"/>
      <c r="H13" s="154"/>
      <c r="I13" s="154"/>
      <c r="J13" s="154"/>
      <c r="K13" s="154"/>
      <c r="L13" s="93"/>
      <c r="M13" s="22"/>
      <c r="N13" s="22"/>
      <c r="O13" s="108"/>
      <c r="P13" s="108"/>
      <c r="Q13" s="108"/>
      <c r="R13" s="108"/>
      <c r="S13" s="108"/>
      <c r="T13" s="108"/>
      <c r="U13" s="23">
        <f t="shared" si="0"/>
        <v>0</v>
      </c>
      <c r="V13" s="23" t="str">
        <f t="shared" si="1"/>
        <v/>
      </c>
      <c r="W13" s="108"/>
    </row>
    <row r="14" customHeight="1" spans="1:23">
      <c r="A14" s="93"/>
      <c r="B14" s="93"/>
      <c r="C14" s="65"/>
      <c r="D14" s="65"/>
      <c r="E14" s="65"/>
      <c r="F14" s="154"/>
      <c r="G14" s="154"/>
      <c r="H14" s="154"/>
      <c r="I14" s="154"/>
      <c r="J14" s="154"/>
      <c r="K14" s="154"/>
      <c r="L14" s="93"/>
      <c r="M14" s="22"/>
      <c r="N14" s="22"/>
      <c r="O14" s="108"/>
      <c r="P14" s="108"/>
      <c r="Q14" s="108"/>
      <c r="R14" s="108"/>
      <c r="S14" s="108"/>
      <c r="T14" s="108"/>
      <c r="U14" s="23">
        <f t="shared" si="0"/>
        <v>0</v>
      </c>
      <c r="V14" s="23" t="str">
        <f t="shared" si="1"/>
        <v/>
      </c>
      <c r="W14" s="108"/>
    </row>
    <row r="15" customHeight="1" spans="1:23">
      <c r="A15" s="93"/>
      <c r="B15" s="93"/>
      <c r="C15" s="65"/>
      <c r="D15" s="65"/>
      <c r="E15" s="65"/>
      <c r="F15" s="154"/>
      <c r="G15" s="154"/>
      <c r="H15" s="154"/>
      <c r="I15" s="154"/>
      <c r="J15" s="154"/>
      <c r="K15" s="154"/>
      <c r="L15" s="93"/>
      <c r="M15" s="22"/>
      <c r="N15" s="22"/>
      <c r="O15" s="108"/>
      <c r="P15" s="108"/>
      <c r="Q15" s="108"/>
      <c r="R15" s="108"/>
      <c r="S15" s="108"/>
      <c r="T15" s="108"/>
      <c r="U15" s="23">
        <f t="shared" si="0"/>
        <v>0</v>
      </c>
      <c r="V15" s="23" t="str">
        <f t="shared" si="1"/>
        <v/>
      </c>
      <c r="W15" s="108"/>
    </row>
    <row r="16" customHeight="1" spans="1:23">
      <c r="A16" s="93"/>
      <c r="B16" s="93"/>
      <c r="C16" s="65"/>
      <c r="D16" s="65"/>
      <c r="E16" s="65"/>
      <c r="F16" s="154"/>
      <c r="G16" s="154"/>
      <c r="H16" s="154"/>
      <c r="I16" s="154"/>
      <c r="J16" s="154"/>
      <c r="K16" s="154"/>
      <c r="L16" s="93"/>
      <c r="M16" s="22"/>
      <c r="N16" s="22"/>
      <c r="O16" s="108"/>
      <c r="P16" s="108"/>
      <c r="Q16" s="108"/>
      <c r="R16" s="108"/>
      <c r="S16" s="108"/>
      <c r="T16" s="108"/>
      <c r="U16" s="23">
        <f t="shared" si="0"/>
        <v>0</v>
      </c>
      <c r="V16" s="23" t="str">
        <f t="shared" si="1"/>
        <v/>
      </c>
      <c r="W16" s="108"/>
    </row>
    <row r="17" customHeight="1" spans="1:23">
      <c r="A17" s="93"/>
      <c r="B17" s="93"/>
      <c r="C17" s="65"/>
      <c r="D17" s="65"/>
      <c r="E17" s="65"/>
      <c r="F17" s="154"/>
      <c r="G17" s="154"/>
      <c r="H17" s="154"/>
      <c r="I17" s="154"/>
      <c r="J17" s="154"/>
      <c r="K17" s="154"/>
      <c r="L17" s="93"/>
      <c r="M17" s="22"/>
      <c r="N17" s="22"/>
      <c r="O17" s="108"/>
      <c r="P17" s="108"/>
      <c r="Q17" s="108"/>
      <c r="R17" s="108"/>
      <c r="S17" s="108"/>
      <c r="T17" s="108"/>
      <c r="U17" s="23">
        <f t="shared" si="0"/>
        <v>0</v>
      </c>
      <c r="V17" s="23" t="str">
        <f t="shared" si="1"/>
        <v/>
      </c>
      <c r="W17" s="108"/>
    </row>
    <row r="18" customHeight="1" spans="1:23">
      <c r="A18" s="93"/>
      <c r="B18" s="93"/>
      <c r="C18" s="65"/>
      <c r="D18" s="65"/>
      <c r="E18" s="65"/>
      <c r="F18" s="154"/>
      <c r="G18" s="154"/>
      <c r="H18" s="154"/>
      <c r="I18" s="154"/>
      <c r="J18" s="154"/>
      <c r="K18" s="154"/>
      <c r="L18" s="93"/>
      <c r="M18" s="22"/>
      <c r="N18" s="22"/>
      <c r="O18" s="108"/>
      <c r="P18" s="108"/>
      <c r="Q18" s="108"/>
      <c r="R18" s="108"/>
      <c r="S18" s="108"/>
      <c r="T18" s="108"/>
      <c r="U18" s="23">
        <f t="shared" si="0"/>
        <v>0</v>
      </c>
      <c r="V18" s="23" t="str">
        <f t="shared" si="1"/>
        <v/>
      </c>
      <c r="W18" s="108"/>
    </row>
    <row r="19" customHeight="1" spans="1:23">
      <c r="A19" s="93"/>
      <c r="B19" s="93"/>
      <c r="C19" s="65"/>
      <c r="D19" s="65"/>
      <c r="E19" s="65"/>
      <c r="F19" s="154"/>
      <c r="G19" s="154"/>
      <c r="H19" s="154"/>
      <c r="I19" s="154"/>
      <c r="J19" s="154"/>
      <c r="K19" s="154"/>
      <c r="L19" s="93"/>
      <c r="M19" s="22"/>
      <c r="N19" s="22"/>
      <c r="O19" s="108"/>
      <c r="P19" s="108"/>
      <c r="Q19" s="108"/>
      <c r="R19" s="108"/>
      <c r="S19" s="108"/>
      <c r="T19" s="108"/>
      <c r="U19" s="23">
        <f t="shared" si="0"/>
        <v>0</v>
      </c>
      <c r="V19" s="23" t="str">
        <f t="shared" si="1"/>
        <v/>
      </c>
      <c r="W19" s="108"/>
    </row>
    <row r="20" customHeight="1" spans="1:23">
      <c r="A20" s="93"/>
      <c r="B20" s="93"/>
      <c r="C20" s="65"/>
      <c r="D20" s="65"/>
      <c r="E20" s="65"/>
      <c r="F20" s="154"/>
      <c r="G20" s="154"/>
      <c r="H20" s="154"/>
      <c r="I20" s="154"/>
      <c r="J20" s="154"/>
      <c r="K20" s="154"/>
      <c r="L20" s="93"/>
      <c r="M20" s="22"/>
      <c r="N20" s="22"/>
      <c r="O20" s="108"/>
      <c r="P20" s="108"/>
      <c r="Q20" s="108"/>
      <c r="R20" s="108"/>
      <c r="S20" s="108"/>
      <c r="T20" s="108"/>
      <c r="U20" s="23">
        <f t="shared" si="0"/>
        <v>0</v>
      </c>
      <c r="V20" s="23" t="str">
        <f t="shared" si="1"/>
        <v/>
      </c>
      <c r="W20" s="108"/>
    </row>
    <row r="21" customHeight="1" spans="1:23">
      <c r="A21" s="93"/>
      <c r="B21" s="93"/>
      <c r="C21" s="65"/>
      <c r="D21" s="65"/>
      <c r="E21" s="65"/>
      <c r="F21" s="154"/>
      <c r="G21" s="154"/>
      <c r="H21" s="154"/>
      <c r="I21" s="154"/>
      <c r="J21" s="154"/>
      <c r="K21" s="154"/>
      <c r="L21" s="93"/>
      <c r="M21" s="22"/>
      <c r="N21" s="22"/>
      <c r="O21" s="108"/>
      <c r="P21" s="108"/>
      <c r="Q21" s="108"/>
      <c r="R21" s="108"/>
      <c r="S21" s="108"/>
      <c r="T21" s="108"/>
      <c r="U21" s="23">
        <f t="shared" si="0"/>
        <v>0</v>
      </c>
      <c r="V21" s="23" t="str">
        <f t="shared" si="1"/>
        <v/>
      </c>
      <c r="W21" s="108"/>
    </row>
    <row r="22" customHeight="1" spans="1:23">
      <c r="A22" s="93"/>
      <c r="B22" s="93"/>
      <c r="C22" s="65"/>
      <c r="D22" s="65"/>
      <c r="E22" s="65"/>
      <c r="F22" s="154"/>
      <c r="G22" s="154"/>
      <c r="H22" s="154"/>
      <c r="I22" s="154"/>
      <c r="J22" s="154"/>
      <c r="K22" s="154"/>
      <c r="L22" s="93"/>
      <c r="M22" s="22"/>
      <c r="N22" s="22"/>
      <c r="O22" s="108"/>
      <c r="P22" s="108"/>
      <c r="Q22" s="108"/>
      <c r="R22" s="108"/>
      <c r="S22" s="108"/>
      <c r="T22" s="108"/>
      <c r="U22" s="23">
        <f t="shared" si="0"/>
        <v>0</v>
      </c>
      <c r="V22" s="23" t="str">
        <f t="shared" si="1"/>
        <v/>
      </c>
      <c r="W22" s="108"/>
    </row>
    <row r="23" customHeight="1" spans="1:23">
      <c r="A23" s="93"/>
      <c r="B23" s="93"/>
      <c r="C23" s="65"/>
      <c r="D23" s="65"/>
      <c r="E23" s="65"/>
      <c r="F23" s="154"/>
      <c r="G23" s="154"/>
      <c r="H23" s="154"/>
      <c r="I23" s="154"/>
      <c r="J23" s="154"/>
      <c r="K23" s="154"/>
      <c r="L23" s="93"/>
      <c r="M23" s="22"/>
      <c r="N23" s="22"/>
      <c r="O23" s="108"/>
      <c r="P23" s="108"/>
      <c r="Q23" s="108"/>
      <c r="R23" s="108"/>
      <c r="S23" s="108"/>
      <c r="T23" s="108"/>
      <c r="U23" s="23">
        <f t="shared" si="0"/>
        <v>0</v>
      </c>
      <c r="V23" s="23" t="str">
        <f t="shared" si="1"/>
        <v/>
      </c>
      <c r="W23" s="108"/>
    </row>
    <row r="24" customHeight="1" spans="1:23">
      <c r="A24" s="93"/>
      <c r="B24" s="93"/>
      <c r="C24" s="65"/>
      <c r="D24" s="65"/>
      <c r="E24" s="65"/>
      <c r="F24" s="154"/>
      <c r="G24" s="154"/>
      <c r="H24" s="154"/>
      <c r="I24" s="154"/>
      <c r="J24" s="154"/>
      <c r="K24" s="154"/>
      <c r="L24" s="93"/>
      <c r="M24" s="22"/>
      <c r="N24" s="22"/>
      <c r="O24" s="108"/>
      <c r="P24" s="108"/>
      <c r="Q24" s="108"/>
      <c r="R24" s="108"/>
      <c r="S24" s="108"/>
      <c r="T24" s="281"/>
      <c r="U24" s="23">
        <f t="shared" si="0"/>
        <v>0</v>
      </c>
      <c r="V24" s="23" t="str">
        <f t="shared" si="1"/>
        <v/>
      </c>
      <c r="W24" s="108"/>
    </row>
    <row r="25" customHeight="1" spans="1:23">
      <c r="A25" s="166" t="s">
        <v>282</v>
      </c>
      <c r="B25" s="166"/>
      <c r="C25" s="166"/>
      <c r="D25" s="65"/>
      <c r="E25" s="65"/>
      <c r="F25" s="154"/>
      <c r="G25" s="154"/>
      <c r="H25" s="154"/>
      <c r="I25" s="154"/>
      <c r="J25" s="154"/>
      <c r="K25" s="154"/>
      <c r="L25" s="93"/>
      <c r="M25" s="93"/>
      <c r="N25" s="93"/>
      <c r="O25" s="108">
        <f ca="1">SUM(O6:上一行)</f>
        <v>0</v>
      </c>
      <c r="P25" s="108">
        <f ca="1">SUM(P6:上一行)</f>
        <v>0</v>
      </c>
      <c r="Q25" s="108">
        <f ca="1">SUM(Q6:上一行)</f>
        <v>0</v>
      </c>
      <c r="R25" s="108">
        <f ca="1">SUM(R6:上一行)</f>
        <v>0</v>
      </c>
      <c r="S25" s="108">
        <f ca="1">SUM(S6:上一行)</f>
        <v>0</v>
      </c>
      <c r="T25" s="108"/>
      <c r="U25" s="108">
        <f ca="1">SUM(U6:上一行)</f>
        <v>0</v>
      </c>
      <c r="V25" s="23" t="str">
        <f ca="1" t="shared" si="1"/>
        <v/>
      </c>
      <c r="W25" s="108"/>
    </row>
    <row r="26" customHeight="1" spans="1:23">
      <c r="A26" s="166" t="s">
        <v>554</v>
      </c>
      <c r="B26" s="166"/>
      <c r="C26" s="166"/>
      <c r="D26" s="65"/>
      <c r="E26" s="65"/>
      <c r="F26" s="154"/>
      <c r="G26" s="154"/>
      <c r="H26" s="154"/>
      <c r="I26" s="154"/>
      <c r="J26" s="154"/>
      <c r="K26" s="154"/>
      <c r="L26" s="93"/>
      <c r="M26" s="93"/>
      <c r="N26" s="93"/>
      <c r="O26" s="108"/>
      <c r="P26" s="108"/>
      <c r="Q26" s="108"/>
      <c r="R26" s="108"/>
      <c r="S26" s="108"/>
      <c r="T26" s="143"/>
      <c r="U26" s="108"/>
      <c r="V26" s="23" t="str">
        <f t="shared" si="1"/>
        <v/>
      </c>
      <c r="W26" s="108"/>
    </row>
    <row r="27" customHeight="1" spans="1:23">
      <c r="A27" s="166" t="s">
        <v>282</v>
      </c>
      <c r="B27" s="166"/>
      <c r="C27" s="166"/>
      <c r="D27" s="65"/>
      <c r="E27" s="65"/>
      <c r="F27" s="154"/>
      <c r="G27" s="154"/>
      <c r="H27" s="154"/>
      <c r="I27" s="154"/>
      <c r="J27" s="154"/>
      <c r="K27" s="154"/>
      <c r="L27" s="93"/>
      <c r="M27" s="93"/>
      <c r="N27" s="93"/>
      <c r="O27" s="108">
        <f ca="1">O25-O26</f>
        <v>0</v>
      </c>
      <c r="P27" s="108">
        <f ca="1">P25-P26</f>
        <v>0</v>
      </c>
      <c r="Q27" s="108">
        <f ca="1">Q25-Q26</f>
        <v>0</v>
      </c>
      <c r="R27" s="108">
        <f ca="1">R25-R26</f>
        <v>0</v>
      </c>
      <c r="S27" s="108">
        <f ca="1">S25-S26</f>
        <v>0</v>
      </c>
      <c r="T27" s="108"/>
      <c r="U27" s="108">
        <f ca="1">U25-U26</f>
        <v>0</v>
      </c>
      <c r="V27" s="23" t="str">
        <f ca="1" t="shared" si="1"/>
        <v/>
      </c>
      <c r="W27" s="108"/>
    </row>
    <row r="28" customHeight="1" spans="1:17">
      <c r="A28" s="234" t="e">
        <f>#REF!&amp;#REF!</f>
        <v>#REF!</v>
      </c>
      <c r="B28" s="272"/>
      <c r="O28" s="272"/>
      <c r="Q28" s="272" t="e">
        <f>"评估人员："&amp;#REF!</f>
        <v>#REF!</v>
      </c>
    </row>
    <row r="29" customHeight="1" spans="1:2">
      <c r="A29" s="272" t="e">
        <f>CONCATENATE(#REF!,#REF!,#REF!,#REF!,#REF!,#REF!,#REF!)</f>
        <v>#REF!</v>
      </c>
      <c r="B29" s="272"/>
    </row>
  </sheetData>
  <mergeCells count="24">
    <mergeCell ref="A1:W1"/>
    <mergeCell ref="A2:W2"/>
    <mergeCell ref="O4:P4"/>
    <mergeCell ref="Q4:R4"/>
    <mergeCell ref="S4:U4"/>
    <mergeCell ref="A25:C25"/>
    <mergeCell ref="A26:C26"/>
    <mergeCell ref="A27:C27"/>
    <mergeCell ref="A4:A5"/>
    <mergeCell ref="B4:B5"/>
    <mergeCell ref="C4:C5"/>
    <mergeCell ref="D4:D5"/>
    <mergeCell ref="E4:E5"/>
    <mergeCell ref="F4:F5"/>
    <mergeCell ref="G4:G5"/>
    <mergeCell ref="H4:H5"/>
    <mergeCell ref="I4:I5"/>
    <mergeCell ref="J4:J5"/>
    <mergeCell ref="K4:K5"/>
    <mergeCell ref="L4:L5"/>
    <mergeCell ref="M4:M5"/>
    <mergeCell ref="N4:N5"/>
    <mergeCell ref="V4:V5"/>
    <mergeCell ref="W4:W5"/>
  </mergeCells>
  <dataValidations count="1">
    <dataValidation allowBlank="1" showInputMessage="1" showErrorMessage="1" prompt="请咨询本项目井巷工程评估负责人。" sqref="A1:W1"/>
  </dataValidations>
  <printOptions horizontalCentered="1"/>
  <pageMargins left="0.35" right="0.35" top="0.79" bottom="0.79" header="0.94" footer="0.51"/>
  <pageSetup paperSize="9" fitToHeight="0" orientation="landscape" blackAndWhite="1" verticalDpi="600"/>
  <headerFooter alignWithMargins="0">
    <oddHeader>&amp;R&amp;"宋体,常规"表4-6-2
共&amp;N页，第&amp;P页</oddHeader>
  </headerFooter>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26"/>
  <sheetViews>
    <sheetView view="pageBreakPreview" zoomScaleNormal="100" workbookViewId="0">
      <selection activeCell="G12" sqref="G12"/>
    </sheetView>
  </sheetViews>
  <sheetFormatPr defaultColWidth="8.6" defaultRowHeight="15.75" customHeight="1"/>
  <cols>
    <col min="1" max="1" width="5.6" style="11" customWidth="1"/>
    <col min="2" max="2" width="16.6" style="11" customWidth="1"/>
    <col min="3" max="4" width="14.5" style="11" hidden="1" customWidth="1" outlineLevel="1"/>
    <col min="5" max="5" width="8.8" style="11" customWidth="1" outlineLevel="1"/>
    <col min="6" max="6" width="16.3" style="11" customWidth="1"/>
    <col min="7" max="7" width="18.2" style="11" customWidth="1"/>
    <col min="8" max="9" width="11.3" style="11" hidden="1" customWidth="1"/>
    <col min="10" max="11" width="15" style="11" hidden="1" customWidth="1"/>
    <col min="12" max="13" width="7.6" style="11" hidden="1" customWidth="1"/>
    <col min="14" max="33" width="9" style="11"/>
    <col min="34" max="16384" width="8.6" style="11"/>
  </cols>
  <sheetData>
    <row r="1" s="9" customFormat="1" ht="30" customHeight="1" spans="1:13">
      <c r="A1" s="12" t="s">
        <v>5</v>
      </c>
      <c r="B1" s="12"/>
      <c r="C1" s="12"/>
      <c r="D1" s="12"/>
      <c r="E1" s="12"/>
      <c r="F1" s="12"/>
      <c r="G1" s="12"/>
      <c r="H1" s="12"/>
      <c r="I1" s="12"/>
      <c r="J1" s="12"/>
      <c r="K1" s="12"/>
      <c r="L1" s="12"/>
      <c r="M1" s="12"/>
    </row>
    <row r="2" ht="14.25" customHeight="1" spans="1:13">
      <c r="A2" s="113" t="str">
        <f>设备!A2</f>
        <v>评估基准日：2021年3月31日</v>
      </c>
      <c r="B2" s="113"/>
      <c r="C2" s="113"/>
      <c r="D2" s="113"/>
      <c r="E2" s="113"/>
      <c r="F2" s="113"/>
      <c r="G2" s="113"/>
      <c r="H2" s="114"/>
      <c r="I2" s="114"/>
      <c r="J2" s="114"/>
      <c r="K2" s="114"/>
      <c r="L2" s="114"/>
      <c r="M2" s="114"/>
    </row>
    <row r="3" customHeight="1" spans="1:13">
      <c r="A3" s="16" t="e">
        <f>设备!A3</f>
        <v>#REF!</v>
      </c>
      <c r="L3" s="118"/>
      <c r="M3" s="17" t="s">
        <v>168</v>
      </c>
    </row>
    <row r="4" s="10" customFormat="1" customHeight="1" spans="1:13">
      <c r="A4" s="115" t="s">
        <v>216</v>
      </c>
      <c r="B4" s="115" t="s">
        <v>183</v>
      </c>
      <c r="C4" s="116" t="s">
        <v>141</v>
      </c>
      <c r="D4" s="117"/>
      <c r="E4" s="115" t="s">
        <v>593</v>
      </c>
      <c r="F4" s="48" t="s">
        <v>142</v>
      </c>
      <c r="G4" s="82"/>
      <c r="H4" s="48" t="s">
        <v>143</v>
      </c>
      <c r="I4" s="82"/>
      <c r="J4" s="48" t="s">
        <v>170</v>
      </c>
      <c r="K4" s="82"/>
      <c r="L4" s="48" t="s">
        <v>251</v>
      </c>
      <c r="M4" s="82"/>
    </row>
    <row r="5" s="10" customFormat="1" customHeight="1" spans="1:13">
      <c r="A5" s="118"/>
      <c r="B5" s="118"/>
      <c r="C5" s="119" t="s">
        <v>388</v>
      </c>
      <c r="D5" s="119" t="s">
        <v>389</v>
      </c>
      <c r="E5" s="118"/>
      <c r="F5" s="46" t="s">
        <v>388</v>
      </c>
      <c r="G5" s="46" t="s">
        <v>389</v>
      </c>
      <c r="H5" s="46" t="s">
        <v>388</v>
      </c>
      <c r="I5" s="46" t="s">
        <v>389</v>
      </c>
      <c r="J5" s="46" t="s">
        <v>388</v>
      </c>
      <c r="K5" s="46" t="s">
        <v>389</v>
      </c>
      <c r="L5" s="46" t="s">
        <v>388</v>
      </c>
      <c r="M5" s="46" t="s">
        <v>389</v>
      </c>
    </row>
    <row r="6" ht="18" customHeight="1" spans="1:13">
      <c r="A6" s="20"/>
      <c r="B6" s="120" t="s">
        <v>594</v>
      </c>
      <c r="C6" s="23"/>
      <c r="D6" s="23"/>
      <c r="E6" s="23"/>
      <c r="F6" s="23"/>
      <c r="G6" s="23"/>
      <c r="H6" s="23"/>
      <c r="I6" s="23"/>
      <c r="J6" s="23"/>
      <c r="K6" s="23"/>
      <c r="L6" s="23"/>
      <c r="M6" s="23"/>
    </row>
    <row r="7" ht="18" customHeight="1" spans="1:13">
      <c r="A7" s="20" t="s">
        <v>401</v>
      </c>
      <c r="B7" s="122" t="s">
        <v>595</v>
      </c>
      <c r="C7" s="23">
        <f>[2]线缆二批!L105</f>
        <v>0</v>
      </c>
      <c r="D7" s="23">
        <f>[2]线缆二批!M105</f>
        <v>0</v>
      </c>
      <c r="E7" s="249">
        <f>设备!A174</f>
        <v>168</v>
      </c>
      <c r="F7" s="23">
        <f>设备!M174</f>
        <v>1052512.91</v>
      </c>
      <c r="G7" s="23">
        <f>设备!N174</f>
        <v>149788.18</v>
      </c>
      <c r="H7" s="23">
        <f>设备!Q235</f>
        <v>0</v>
      </c>
      <c r="I7" s="23">
        <f>设备!Q235</f>
        <v>0</v>
      </c>
      <c r="J7" s="23">
        <f t="shared" ref="J7:K11" si="0">H7-F7</f>
        <v>-1052512.91</v>
      </c>
      <c r="K7" s="23">
        <f t="shared" si="0"/>
        <v>-149788.18</v>
      </c>
      <c r="L7" s="23">
        <f t="shared" ref="L7:M11" si="1">IF(F7=0,"",J7/F7*100)</f>
        <v>-100</v>
      </c>
      <c r="M7" s="23">
        <f t="shared" si="1"/>
        <v>-100</v>
      </c>
    </row>
    <row r="8" ht="18" customHeight="1" spans="1:13">
      <c r="A8" s="20"/>
      <c r="B8" s="122" t="s">
        <v>596</v>
      </c>
      <c r="C8" s="23"/>
      <c r="D8" s="23"/>
      <c r="E8" s="249">
        <f>设备!A231</f>
        <v>56</v>
      </c>
      <c r="F8" s="23">
        <f>设备!M231</f>
        <v>6586180.07</v>
      </c>
      <c r="G8" s="23">
        <f>设备!N231</f>
        <v>197585.67</v>
      </c>
      <c r="H8" s="23"/>
      <c r="I8" s="23"/>
      <c r="J8" s="23">
        <f t="shared" si="0"/>
        <v>-6586180.07</v>
      </c>
      <c r="K8" s="23">
        <f t="shared" si="0"/>
        <v>-197585.67</v>
      </c>
      <c r="L8" s="23">
        <f t="shared" si="1"/>
        <v>-100</v>
      </c>
      <c r="M8" s="23">
        <f t="shared" si="1"/>
        <v>-100</v>
      </c>
    </row>
    <row r="9" customFormat="1" ht="18" customHeight="1" spans="1:13">
      <c r="A9" s="20"/>
      <c r="B9" s="122" t="s">
        <v>597</v>
      </c>
      <c r="C9" s="23"/>
      <c r="D9" s="23"/>
      <c r="E9" s="249"/>
      <c r="F9" s="23"/>
      <c r="G9" s="23"/>
      <c r="H9" s="23"/>
      <c r="I9" s="23"/>
      <c r="J9" s="23">
        <f t="shared" si="0"/>
        <v>0</v>
      </c>
      <c r="K9" s="23">
        <f t="shared" si="0"/>
        <v>0</v>
      </c>
      <c r="L9" s="23" t="str">
        <f t="shared" si="1"/>
        <v/>
      </c>
      <c r="M9" s="23" t="str">
        <f t="shared" si="1"/>
        <v/>
      </c>
    </row>
    <row r="10" customFormat="1" ht="18" customHeight="1" spans="1:13">
      <c r="A10" s="20"/>
      <c r="B10" s="122" t="s">
        <v>321</v>
      </c>
      <c r="C10" s="23"/>
      <c r="D10" s="23"/>
      <c r="E10" s="249">
        <f>SUM(E7:E9)</f>
        <v>224</v>
      </c>
      <c r="F10" s="250">
        <f>SUM(F7:F9)</f>
        <v>7638692.98</v>
      </c>
      <c r="G10" s="250">
        <f>SUM(G7:G9)</f>
        <v>347373.85</v>
      </c>
      <c r="H10" s="23"/>
      <c r="I10" s="23"/>
      <c r="J10" s="23"/>
      <c r="K10" s="23"/>
      <c r="L10" s="23"/>
      <c r="M10" s="23"/>
    </row>
    <row r="11" s="42" customFormat="1" ht="18" customHeight="1" spans="1:13">
      <c r="A11" s="20" t="s">
        <v>403</v>
      </c>
      <c r="B11" s="122" t="s">
        <v>598</v>
      </c>
      <c r="C11" s="23">
        <f>[2]线缆三批!K100</f>
        <v>0</v>
      </c>
      <c r="D11" s="23">
        <f>[2]线缆三批!L100</f>
        <v>0</v>
      </c>
      <c r="E11" s="249"/>
      <c r="F11" s="23"/>
      <c r="G11" s="23"/>
      <c r="H11" s="125">
        <f>SUM(H7:H10)</f>
        <v>0</v>
      </c>
      <c r="I11" s="125">
        <f>SUM(I7:I10)</f>
        <v>0</v>
      </c>
      <c r="J11" s="125">
        <f t="shared" si="0"/>
        <v>0</v>
      </c>
      <c r="K11" s="125">
        <f t="shared" si="0"/>
        <v>0</v>
      </c>
      <c r="L11" s="125" t="str">
        <f t="shared" si="1"/>
        <v/>
      </c>
      <c r="M11" s="125" t="str">
        <f t="shared" si="1"/>
        <v/>
      </c>
    </row>
    <row r="12" customHeight="1" spans="1:10">
      <c r="A12" s="18"/>
      <c r="B12" s="122" t="s">
        <v>599</v>
      </c>
      <c r="C12" s="23"/>
      <c r="D12" s="23"/>
      <c r="E12" s="249"/>
      <c r="F12" s="23"/>
      <c r="G12" s="23"/>
      <c r="H12" s="79"/>
      <c r="J12" s="11">
        <f>设备!M236</f>
        <v>0</v>
      </c>
    </row>
    <row r="13" customHeight="1" spans="1:7">
      <c r="A13" s="20"/>
      <c r="B13" s="122" t="s">
        <v>600</v>
      </c>
      <c r="C13" s="23"/>
      <c r="D13" s="23"/>
      <c r="E13" s="249"/>
      <c r="F13" s="23"/>
      <c r="G13" s="23"/>
    </row>
    <row r="14" customHeight="1" spans="1:7">
      <c r="A14" s="20"/>
      <c r="B14" s="122" t="s">
        <v>321</v>
      </c>
      <c r="C14" s="23"/>
      <c r="D14" s="23"/>
      <c r="E14" s="249"/>
      <c r="F14" s="250"/>
      <c r="G14" s="250"/>
    </row>
    <row r="15" customHeight="1" spans="1:7">
      <c r="A15" s="20" t="s">
        <v>405</v>
      </c>
      <c r="B15" s="122" t="s">
        <v>601</v>
      </c>
      <c r="C15" s="23">
        <f>[2]线缆三批!K101</f>
        <v>0</v>
      </c>
      <c r="D15" s="23">
        <f>[2]线缆三批!L101</f>
        <v>0</v>
      </c>
      <c r="E15" s="251" t="e">
        <f>#REF!</f>
        <v>#REF!</v>
      </c>
      <c r="F15" s="23" t="e">
        <f>#REF!</f>
        <v>#REF!</v>
      </c>
      <c r="G15" s="23" t="e">
        <f>#REF!</f>
        <v>#REF!</v>
      </c>
    </row>
    <row r="16" customHeight="1" spans="1:7">
      <c r="A16" s="20"/>
      <c r="B16" s="122" t="s">
        <v>602</v>
      </c>
      <c r="C16" s="23"/>
      <c r="D16" s="23"/>
      <c r="E16" s="251"/>
      <c r="F16" s="23"/>
      <c r="G16" s="23"/>
    </row>
    <row r="17" customHeight="1" spans="1:7">
      <c r="A17" s="20"/>
      <c r="B17" s="122" t="s">
        <v>603</v>
      </c>
      <c r="C17" s="23"/>
      <c r="D17" s="23"/>
      <c r="E17" s="23"/>
      <c r="F17" s="23"/>
      <c r="G17" s="23"/>
    </row>
    <row r="18" customHeight="1" spans="1:7">
      <c r="A18" s="151"/>
      <c r="B18" s="252" t="s">
        <v>321</v>
      </c>
      <c r="C18" s="23"/>
      <c r="D18" s="23"/>
      <c r="E18" s="23" t="e">
        <f>SUM(E15:E17)</f>
        <v>#REF!</v>
      </c>
      <c r="F18" s="23" t="e">
        <f>SUM(F15:F17)</f>
        <v>#REF!</v>
      </c>
      <c r="G18" s="23" t="e">
        <f>SUM(G15:G17)</f>
        <v>#REF!</v>
      </c>
    </row>
    <row r="19" customHeight="1" spans="1:7">
      <c r="A19" s="123" t="s">
        <v>604</v>
      </c>
      <c r="B19" s="124"/>
      <c r="C19" s="125" t="e">
        <f>#REF!-#REF!</f>
        <v>#REF!</v>
      </c>
      <c r="D19" s="125" t="e">
        <f>#REF!-#REF!</f>
        <v>#REF!</v>
      </c>
      <c r="E19" s="253" t="e">
        <f>SUM(E10+E14+E18)</f>
        <v>#REF!</v>
      </c>
      <c r="F19" s="254" t="e">
        <f>SUM(F10+F14+F18)</f>
        <v>#REF!</v>
      </c>
      <c r="G19" s="254" t="e">
        <f>SUM(G10+G14+G18)</f>
        <v>#REF!</v>
      </c>
    </row>
    <row r="21" customHeight="1" spans="2:7">
      <c r="B21" s="255" t="s">
        <v>605</v>
      </c>
      <c r="C21" s="256"/>
      <c r="D21" s="256"/>
      <c r="E21" s="257">
        <v>187</v>
      </c>
      <c r="F21" s="257">
        <v>1564691.52</v>
      </c>
      <c r="G21" s="257">
        <v>165153.63</v>
      </c>
    </row>
    <row r="22" customHeight="1" spans="2:7">
      <c r="B22" s="255" t="s">
        <v>606</v>
      </c>
      <c r="C22" s="256"/>
      <c r="D22" s="256"/>
      <c r="E22" s="258" t="e">
        <f>E21-E7-E11-E15</f>
        <v>#REF!</v>
      </c>
      <c r="F22" s="258" t="e">
        <f>F21-F7-F11-F15</f>
        <v>#REF!</v>
      </c>
      <c r="G22" s="258" t="e">
        <f>G21-G7-G11-G15</f>
        <v>#REF!</v>
      </c>
    </row>
    <row r="23" customHeight="1" spans="2:7">
      <c r="B23" s="259" t="s">
        <v>607</v>
      </c>
      <c r="C23" s="260"/>
      <c r="D23" s="260"/>
      <c r="E23" s="261">
        <v>114</v>
      </c>
      <c r="F23" s="261">
        <v>8434270.52</v>
      </c>
      <c r="G23" s="261">
        <v>277468.94</v>
      </c>
    </row>
    <row r="24" customHeight="1" spans="2:7">
      <c r="B24" s="259" t="s">
        <v>606</v>
      </c>
      <c r="C24" s="260"/>
      <c r="D24" s="260"/>
      <c r="E24" s="262">
        <f>E23-E8-E12-E16</f>
        <v>58</v>
      </c>
      <c r="F24" s="262">
        <f>F23-F8-F12-F16</f>
        <v>1848090.45</v>
      </c>
      <c r="G24" s="262">
        <f>G23-G8-G12-G16</f>
        <v>79883.27</v>
      </c>
    </row>
    <row r="25" customHeight="1" spans="2:7">
      <c r="B25" s="263" t="s">
        <v>608</v>
      </c>
      <c r="C25" s="264"/>
      <c r="D25" s="264"/>
      <c r="E25" s="265"/>
      <c r="F25" s="265"/>
      <c r="G25" s="265"/>
    </row>
    <row r="26" customHeight="1" spans="2:7">
      <c r="B26" s="263" t="s">
        <v>606</v>
      </c>
      <c r="C26" s="264"/>
      <c r="D26" s="264"/>
      <c r="E26" s="265">
        <f>E25-E9-E13-E17</f>
        <v>0</v>
      </c>
      <c r="F26" s="265">
        <f>F25-F9-F13-F17</f>
        <v>0</v>
      </c>
      <c r="G26" s="265">
        <f>G25-G9-G13-G17</f>
        <v>0</v>
      </c>
    </row>
  </sheetData>
  <mergeCells count="11">
    <mergeCell ref="A1:M1"/>
    <mergeCell ref="A2:M2"/>
    <mergeCell ref="C4:D4"/>
    <mergeCell ref="F4:G4"/>
    <mergeCell ref="H4:I4"/>
    <mergeCell ref="J4:K4"/>
    <mergeCell ref="L4:M4"/>
    <mergeCell ref="A19:B19"/>
    <mergeCell ref="A4:A5"/>
    <mergeCell ref="B4:B5"/>
    <mergeCell ref="E4:E5"/>
  </mergeCells>
  <hyperlinks>
    <hyperlink ref="B7" location="机器设备!A1" display="设备（第一批）"/>
    <hyperlink ref="B11" location="机器设备!A1" display="线缆（第一批）"/>
    <hyperlink ref="B15" location="机器设备!A1" display="蓄电池（第一批）"/>
  </hyperlinks>
  <pageMargins left="0.748031496062992" right="0.748031496062992" top="0.984251968503937" bottom="0.984251968503937" header="0.511811023622047" footer="0.511811023622047"/>
  <pageSetup paperSize="9" scale="97" orientation="landscape" horizontalDpi="600"/>
  <headerFooter/>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41"/>
  <sheetViews>
    <sheetView view="pageBreakPreview" zoomScaleNormal="85" workbookViewId="0">
      <pane xSplit="4" ySplit="5" topLeftCell="P217" activePane="bottomRight" state="frozen"/>
      <selection/>
      <selection pane="topRight"/>
      <selection pane="bottomLeft"/>
      <selection pane="bottomRight" activeCell="T220" sqref="T220"/>
    </sheetView>
  </sheetViews>
  <sheetFormatPr defaultColWidth="8.6" defaultRowHeight="15.75" customHeight="1"/>
  <cols>
    <col min="1" max="1" width="5" style="185" customWidth="1"/>
    <col min="2" max="2" width="10.1" style="183" customWidth="1" outlineLevel="1"/>
    <col min="3" max="3" width="19" style="185" customWidth="1"/>
    <col min="4" max="4" width="32.2" style="185" customWidth="1" outlineLevel="1"/>
    <col min="5" max="5" width="9.3" style="185" customWidth="1"/>
    <col min="6" max="6" width="16.1" style="185" customWidth="1"/>
    <col min="7" max="7" width="7.3" style="183" customWidth="1"/>
    <col min="8" max="8" width="4.6" style="183" customWidth="1"/>
    <col min="9" max="9" width="9.2" style="183" customWidth="1"/>
    <col min="10" max="10" width="12.6" style="183" customWidth="1"/>
    <col min="11" max="11" width="11.2" style="185" hidden="1" customWidth="1" outlineLevel="1"/>
    <col min="12" max="12" width="7.5" style="185" hidden="1" customWidth="1" outlineLevel="1"/>
    <col min="13" max="13" width="12.1" style="185" customWidth="1" collapsed="1"/>
    <col min="14" max="14" width="13" style="185" customWidth="1"/>
    <col min="15" max="16" width="6.6" style="185" customWidth="1"/>
    <col min="17" max="17" width="10.2" style="186" customWidth="1"/>
    <col min="18" max="18" width="9.5" style="185" customWidth="1"/>
    <col min="19" max="19" width="7.3" style="185" customWidth="1"/>
    <col min="20" max="20" width="6.8" style="185" customWidth="1"/>
    <col min="21" max="21" width="8.5" style="185" customWidth="1"/>
    <col min="22" max="22" width="6.2" style="185" customWidth="1"/>
    <col min="23" max="23" width="6.7" style="185" customWidth="1"/>
    <col min="24" max="33" width="9" style="185"/>
    <col min="34" max="16384" width="8.6" style="185"/>
  </cols>
  <sheetData>
    <row r="1" s="182" customFormat="1" ht="30" customHeight="1" spans="1:23">
      <c r="A1" s="187" t="s">
        <v>609</v>
      </c>
      <c r="B1" s="187"/>
      <c r="C1" s="187"/>
      <c r="D1" s="187"/>
      <c r="E1" s="187"/>
      <c r="F1" s="187"/>
      <c r="G1" s="187"/>
      <c r="H1" s="187"/>
      <c r="I1" s="197"/>
      <c r="J1" s="197"/>
      <c r="K1" s="187"/>
      <c r="L1" s="187"/>
      <c r="M1" s="187"/>
      <c r="N1" s="187"/>
      <c r="O1" s="187"/>
      <c r="P1" s="187"/>
      <c r="Q1" s="187"/>
      <c r="R1" s="187"/>
      <c r="S1" s="187"/>
      <c r="T1" s="187"/>
      <c r="U1" s="187"/>
      <c r="V1" s="187"/>
      <c r="W1" s="187"/>
    </row>
    <row r="2" ht="36" customHeight="1" spans="1:23">
      <c r="A2" s="188" t="s">
        <v>610</v>
      </c>
      <c r="B2" s="188"/>
      <c r="C2" s="188"/>
      <c r="D2" s="188"/>
      <c r="E2" s="188"/>
      <c r="F2" s="188"/>
      <c r="G2" s="188"/>
      <c r="H2" s="188"/>
      <c r="I2" s="198"/>
      <c r="J2" s="198"/>
      <c r="K2" s="198"/>
      <c r="L2" s="198"/>
      <c r="M2" s="198"/>
      <c r="N2" s="198"/>
      <c r="O2" s="198"/>
      <c r="P2" s="198"/>
      <c r="Q2" s="198"/>
      <c r="R2" s="198"/>
      <c r="S2" s="198"/>
      <c r="T2" s="198"/>
      <c r="U2" s="198"/>
      <c r="V2" s="198"/>
      <c r="W2" s="198"/>
    </row>
    <row r="3" ht="26.25" customHeight="1" spans="1:23">
      <c r="A3" s="189" t="e">
        <f>#REF!&amp;#REF!</f>
        <v>#REF!</v>
      </c>
      <c r="W3" s="186" t="s">
        <v>611</v>
      </c>
    </row>
    <row r="4" s="183" customFormat="1" customHeight="1" spans="1:23">
      <c r="A4" s="190" t="s">
        <v>612</v>
      </c>
      <c r="B4" s="190" t="s">
        <v>424</v>
      </c>
      <c r="C4" s="191" t="s">
        <v>613</v>
      </c>
      <c r="D4" s="192" t="s">
        <v>614</v>
      </c>
      <c r="E4" s="191" t="s">
        <v>615</v>
      </c>
      <c r="F4" s="191" t="s">
        <v>616</v>
      </c>
      <c r="G4" s="191" t="s">
        <v>617</v>
      </c>
      <c r="H4" s="191" t="s">
        <v>618</v>
      </c>
      <c r="I4" s="191" t="s">
        <v>619</v>
      </c>
      <c r="J4" s="191" t="s">
        <v>620</v>
      </c>
      <c r="K4" s="190" t="s">
        <v>621</v>
      </c>
      <c r="L4" s="190"/>
      <c r="M4" s="190" t="s">
        <v>622</v>
      </c>
      <c r="N4" s="190"/>
      <c r="O4" s="199" t="s">
        <v>623</v>
      </c>
      <c r="P4" s="200"/>
      <c r="Q4" s="207"/>
      <c r="R4" s="191" t="s">
        <v>171</v>
      </c>
      <c r="S4" s="208" t="s">
        <v>624</v>
      </c>
      <c r="T4" s="200"/>
      <c r="U4" s="200"/>
      <c r="V4" s="207"/>
      <c r="W4" s="191" t="s">
        <v>625</v>
      </c>
    </row>
    <row r="5" s="183" customFormat="1" ht="22.05" customHeight="1" spans="1:23">
      <c r="A5" s="190"/>
      <c r="B5" s="190"/>
      <c r="C5" s="190"/>
      <c r="D5" s="192"/>
      <c r="E5" s="190"/>
      <c r="F5" s="190"/>
      <c r="G5" s="190"/>
      <c r="H5" s="190"/>
      <c r="I5" s="190"/>
      <c r="J5" s="190"/>
      <c r="K5" s="190" t="s">
        <v>626</v>
      </c>
      <c r="L5" s="190" t="s">
        <v>627</v>
      </c>
      <c r="M5" s="190" t="s">
        <v>626</v>
      </c>
      <c r="N5" s="190" t="s">
        <v>627</v>
      </c>
      <c r="O5" s="201" t="s">
        <v>628</v>
      </c>
      <c r="P5" s="190" t="s">
        <v>629</v>
      </c>
      <c r="Q5" s="190" t="s">
        <v>630</v>
      </c>
      <c r="R5" s="190"/>
      <c r="S5" s="190" t="s">
        <v>631</v>
      </c>
      <c r="T5" s="190" t="s">
        <v>632</v>
      </c>
      <c r="U5" s="190" t="s">
        <v>633</v>
      </c>
      <c r="V5" s="190" t="s">
        <v>634</v>
      </c>
      <c r="W5" s="190"/>
    </row>
    <row r="6" s="184" customFormat="1" ht="24" customHeight="1" spans="1:25">
      <c r="A6" s="190">
        <v>1</v>
      </c>
      <c r="B6" s="193">
        <v>11397154</v>
      </c>
      <c r="C6" s="194" t="s">
        <v>635</v>
      </c>
      <c r="D6" s="195" t="s">
        <v>636</v>
      </c>
      <c r="E6" s="196" t="s">
        <v>637</v>
      </c>
      <c r="F6" s="196" t="s">
        <v>638</v>
      </c>
      <c r="G6" s="190" t="s">
        <v>639</v>
      </c>
      <c r="H6" s="190">
        <v>1</v>
      </c>
      <c r="I6" s="202">
        <v>40375</v>
      </c>
      <c r="J6" s="202">
        <v>40148</v>
      </c>
      <c r="K6" s="203"/>
      <c r="L6" s="203"/>
      <c r="M6" s="204">
        <v>1014.96</v>
      </c>
      <c r="N6" s="204">
        <v>30.45</v>
      </c>
      <c r="O6" s="205"/>
      <c r="P6" s="206"/>
      <c r="Q6" s="203"/>
      <c r="R6" s="209"/>
      <c r="S6" s="166" t="s">
        <v>640</v>
      </c>
      <c r="T6" s="93"/>
      <c r="U6" s="93"/>
      <c r="V6" s="166" t="s">
        <v>641</v>
      </c>
      <c r="W6" s="194"/>
      <c r="X6" s="210"/>
      <c r="Y6" s="194" t="s">
        <v>642</v>
      </c>
    </row>
    <row r="7" s="184" customFormat="1" ht="24" customHeight="1" spans="1:25">
      <c r="A7" s="190">
        <v>2</v>
      </c>
      <c r="B7" s="193">
        <v>11396577</v>
      </c>
      <c r="C7" s="194" t="s">
        <v>635</v>
      </c>
      <c r="D7" s="195" t="s">
        <v>636</v>
      </c>
      <c r="E7" s="196" t="s">
        <v>643</v>
      </c>
      <c r="F7" s="196" t="s">
        <v>638</v>
      </c>
      <c r="G7" s="190" t="s">
        <v>639</v>
      </c>
      <c r="H7" s="190">
        <v>1</v>
      </c>
      <c r="I7" s="202">
        <v>40375</v>
      </c>
      <c r="J7" s="202">
        <v>40148</v>
      </c>
      <c r="K7" s="203"/>
      <c r="L7" s="203"/>
      <c r="M7" s="204">
        <v>1100</v>
      </c>
      <c r="N7" s="204">
        <v>33</v>
      </c>
      <c r="O7" s="205"/>
      <c r="P7" s="206"/>
      <c r="Q7" s="203"/>
      <c r="R7" s="209"/>
      <c r="S7" s="166" t="s">
        <v>640</v>
      </c>
      <c r="T7" s="93"/>
      <c r="U7" s="93"/>
      <c r="V7" s="166" t="s">
        <v>641</v>
      </c>
      <c r="W7" s="194"/>
      <c r="X7" s="211"/>
      <c r="Y7" s="194" t="s">
        <v>642</v>
      </c>
    </row>
    <row r="8" s="184" customFormat="1" ht="24" customHeight="1" spans="1:25">
      <c r="A8" s="190">
        <v>3</v>
      </c>
      <c r="B8" s="193">
        <v>11397172</v>
      </c>
      <c r="C8" s="194" t="s">
        <v>635</v>
      </c>
      <c r="D8" s="195" t="s">
        <v>636</v>
      </c>
      <c r="E8" s="196" t="s">
        <v>644</v>
      </c>
      <c r="F8" s="196" t="s">
        <v>638</v>
      </c>
      <c r="G8" s="190" t="s">
        <v>639</v>
      </c>
      <c r="H8" s="190">
        <v>1</v>
      </c>
      <c r="I8" s="202">
        <v>40375</v>
      </c>
      <c r="J8" s="202">
        <v>40148</v>
      </c>
      <c r="K8" s="203"/>
      <c r="L8" s="203"/>
      <c r="M8" s="204">
        <v>350</v>
      </c>
      <c r="N8" s="204">
        <v>10.5</v>
      </c>
      <c r="O8" s="205"/>
      <c r="P8" s="206"/>
      <c r="Q8" s="203"/>
      <c r="R8" s="209"/>
      <c r="S8" s="166" t="s">
        <v>640</v>
      </c>
      <c r="T8" s="93"/>
      <c r="U8" s="93"/>
      <c r="V8" s="166" t="s">
        <v>641</v>
      </c>
      <c r="W8" s="194"/>
      <c r="X8" s="211"/>
      <c r="Y8" s="194" t="s">
        <v>642</v>
      </c>
    </row>
    <row r="9" s="184" customFormat="1" ht="24" customHeight="1" spans="1:25">
      <c r="A9" s="190">
        <v>4</v>
      </c>
      <c r="B9" s="193">
        <v>11397166</v>
      </c>
      <c r="C9" s="194" t="s">
        <v>645</v>
      </c>
      <c r="D9" s="195" t="s">
        <v>646</v>
      </c>
      <c r="E9" s="196" t="s">
        <v>647</v>
      </c>
      <c r="F9" s="196" t="s">
        <v>638</v>
      </c>
      <c r="G9" s="190" t="s">
        <v>639</v>
      </c>
      <c r="H9" s="190">
        <v>1</v>
      </c>
      <c r="I9" s="202">
        <v>40375</v>
      </c>
      <c r="J9" s="202">
        <v>40148</v>
      </c>
      <c r="K9" s="203"/>
      <c r="L9" s="203"/>
      <c r="M9" s="204">
        <v>200</v>
      </c>
      <c r="N9" s="204">
        <v>6</v>
      </c>
      <c r="O9" s="205"/>
      <c r="P9" s="206"/>
      <c r="Q9" s="203"/>
      <c r="R9" s="209"/>
      <c r="S9" s="166" t="s">
        <v>640</v>
      </c>
      <c r="T9" s="93"/>
      <c r="U9" s="93"/>
      <c r="V9" s="166" t="s">
        <v>641</v>
      </c>
      <c r="W9" s="194"/>
      <c r="X9" s="211"/>
      <c r="Y9" s="194" t="s">
        <v>642</v>
      </c>
    </row>
    <row r="10" s="184" customFormat="1" ht="24" customHeight="1" spans="1:25">
      <c r="A10" s="190">
        <v>5</v>
      </c>
      <c r="B10" s="193">
        <v>11397161</v>
      </c>
      <c r="C10" s="194" t="s">
        <v>635</v>
      </c>
      <c r="D10" s="195" t="s">
        <v>648</v>
      </c>
      <c r="E10" s="196" t="s">
        <v>637</v>
      </c>
      <c r="F10" s="196" t="s">
        <v>638</v>
      </c>
      <c r="G10" s="190" t="s">
        <v>639</v>
      </c>
      <c r="H10" s="190">
        <v>1</v>
      </c>
      <c r="I10" s="202">
        <v>40375</v>
      </c>
      <c r="J10" s="202">
        <v>40148</v>
      </c>
      <c r="K10" s="203"/>
      <c r="L10" s="203"/>
      <c r="M10" s="204">
        <v>1014.93</v>
      </c>
      <c r="N10" s="204">
        <v>30.45</v>
      </c>
      <c r="O10" s="205"/>
      <c r="P10" s="206"/>
      <c r="Q10" s="203"/>
      <c r="R10" s="209"/>
      <c r="S10" s="166" t="s">
        <v>640</v>
      </c>
      <c r="T10" s="93"/>
      <c r="U10" s="93"/>
      <c r="V10" s="166" t="s">
        <v>641</v>
      </c>
      <c r="W10" s="194"/>
      <c r="X10" s="211"/>
      <c r="Y10" s="194" t="s">
        <v>642</v>
      </c>
    </row>
    <row r="11" s="184" customFormat="1" ht="24" customHeight="1" spans="1:25">
      <c r="A11" s="190">
        <v>6</v>
      </c>
      <c r="B11" s="193">
        <v>11400387</v>
      </c>
      <c r="C11" s="194" t="s">
        <v>645</v>
      </c>
      <c r="D11" s="195" t="s">
        <v>649</v>
      </c>
      <c r="E11" s="196" t="s">
        <v>650</v>
      </c>
      <c r="F11" s="196" t="s">
        <v>638</v>
      </c>
      <c r="G11" s="190" t="s">
        <v>651</v>
      </c>
      <c r="H11" s="190">
        <v>1</v>
      </c>
      <c r="I11" s="202">
        <v>40375</v>
      </c>
      <c r="J11" s="202">
        <v>40337</v>
      </c>
      <c r="K11" s="203"/>
      <c r="L11" s="203"/>
      <c r="M11" s="204">
        <v>990</v>
      </c>
      <c r="N11" s="204">
        <v>29.7</v>
      </c>
      <c r="O11" s="205"/>
      <c r="P11" s="206"/>
      <c r="Q11" s="203"/>
      <c r="R11" s="209"/>
      <c r="S11" s="166" t="s">
        <v>640</v>
      </c>
      <c r="T11" s="93"/>
      <c r="U11" s="93"/>
      <c r="V11" s="166" t="s">
        <v>641</v>
      </c>
      <c r="W11" s="194"/>
      <c r="X11" s="211"/>
      <c r="Y11" s="194" t="s">
        <v>642</v>
      </c>
    </row>
    <row r="12" s="184" customFormat="1" ht="24" customHeight="1" spans="1:25">
      <c r="A12" s="190">
        <v>7</v>
      </c>
      <c r="B12" s="193">
        <v>11399930</v>
      </c>
      <c r="C12" s="194" t="s">
        <v>652</v>
      </c>
      <c r="D12" s="195" t="s">
        <v>653</v>
      </c>
      <c r="E12" s="196" t="s">
        <v>654</v>
      </c>
      <c r="F12" s="196" t="s">
        <v>655</v>
      </c>
      <c r="G12" s="190" t="s">
        <v>651</v>
      </c>
      <c r="H12" s="190">
        <v>1</v>
      </c>
      <c r="I12" s="202">
        <v>40375</v>
      </c>
      <c r="J12" s="202">
        <v>40337</v>
      </c>
      <c r="K12" s="203"/>
      <c r="L12" s="203"/>
      <c r="M12" s="204">
        <v>900</v>
      </c>
      <c r="N12" s="204">
        <v>27</v>
      </c>
      <c r="O12" s="205"/>
      <c r="P12" s="206"/>
      <c r="Q12" s="203"/>
      <c r="R12" s="209"/>
      <c r="S12" s="166" t="s">
        <v>640</v>
      </c>
      <c r="T12" s="93"/>
      <c r="U12" s="93"/>
      <c r="V12" s="166" t="s">
        <v>641</v>
      </c>
      <c r="W12" s="194"/>
      <c r="X12" s="211"/>
      <c r="Y12" s="194" t="s">
        <v>642</v>
      </c>
    </row>
    <row r="13" s="184" customFormat="1" ht="24" customHeight="1" spans="1:25">
      <c r="A13" s="190">
        <v>8</v>
      </c>
      <c r="B13" s="193">
        <v>11399977</v>
      </c>
      <c r="C13" s="194" t="s">
        <v>656</v>
      </c>
      <c r="D13" s="195" t="s">
        <v>657</v>
      </c>
      <c r="E13" s="196" t="s">
        <v>658</v>
      </c>
      <c r="F13" s="196" t="s">
        <v>638</v>
      </c>
      <c r="G13" s="190" t="s">
        <v>651</v>
      </c>
      <c r="H13" s="190">
        <v>1</v>
      </c>
      <c r="I13" s="202">
        <v>40375</v>
      </c>
      <c r="J13" s="202">
        <v>40337</v>
      </c>
      <c r="K13" s="203"/>
      <c r="L13" s="203"/>
      <c r="M13" s="204">
        <v>990</v>
      </c>
      <c r="N13" s="204">
        <v>29.7</v>
      </c>
      <c r="O13" s="205"/>
      <c r="P13" s="206"/>
      <c r="Q13" s="203"/>
      <c r="R13" s="209"/>
      <c r="S13" s="166" t="s">
        <v>640</v>
      </c>
      <c r="T13" s="93"/>
      <c r="U13" s="93"/>
      <c r="V13" s="166" t="s">
        <v>641</v>
      </c>
      <c r="W13" s="194"/>
      <c r="X13" s="211"/>
      <c r="Y13" s="194" t="s">
        <v>642</v>
      </c>
    </row>
    <row r="14" s="184" customFormat="1" ht="24" customHeight="1" spans="1:25">
      <c r="A14" s="190">
        <v>9</v>
      </c>
      <c r="B14" s="193">
        <v>11400421</v>
      </c>
      <c r="C14" s="194" t="s">
        <v>659</v>
      </c>
      <c r="D14" s="195" t="s">
        <v>660</v>
      </c>
      <c r="E14" s="196" t="s">
        <v>661</v>
      </c>
      <c r="F14" s="196" t="s">
        <v>655</v>
      </c>
      <c r="G14" s="190" t="s">
        <v>651</v>
      </c>
      <c r="H14" s="190">
        <v>1</v>
      </c>
      <c r="I14" s="202">
        <v>40375</v>
      </c>
      <c r="J14" s="202">
        <v>40337</v>
      </c>
      <c r="K14" s="203"/>
      <c r="L14" s="203"/>
      <c r="M14" s="204">
        <v>990</v>
      </c>
      <c r="N14" s="204">
        <v>29.7</v>
      </c>
      <c r="O14" s="205"/>
      <c r="P14" s="206"/>
      <c r="Q14" s="203"/>
      <c r="R14" s="209"/>
      <c r="S14" s="166" t="s">
        <v>640</v>
      </c>
      <c r="T14" s="93"/>
      <c r="U14" s="93"/>
      <c r="V14" s="166" t="s">
        <v>641</v>
      </c>
      <c r="W14" s="194"/>
      <c r="X14" s="211"/>
      <c r="Y14" s="194" t="s">
        <v>642</v>
      </c>
    </row>
    <row r="15" s="184" customFormat="1" ht="24" customHeight="1" spans="1:25">
      <c r="A15" s="190">
        <v>10</v>
      </c>
      <c r="B15" s="193">
        <v>11400395</v>
      </c>
      <c r="C15" s="194" t="s">
        <v>662</v>
      </c>
      <c r="D15" s="195" t="s">
        <v>649</v>
      </c>
      <c r="E15" s="196" t="s">
        <v>663</v>
      </c>
      <c r="F15" s="196" t="s">
        <v>655</v>
      </c>
      <c r="G15" s="190" t="s">
        <v>639</v>
      </c>
      <c r="H15" s="190">
        <v>1</v>
      </c>
      <c r="I15" s="202">
        <v>40375</v>
      </c>
      <c r="J15" s="202">
        <v>40337</v>
      </c>
      <c r="K15" s="203"/>
      <c r="L15" s="203"/>
      <c r="M15" s="204">
        <v>900</v>
      </c>
      <c r="N15" s="204">
        <v>27</v>
      </c>
      <c r="O15" s="205"/>
      <c r="P15" s="206"/>
      <c r="Q15" s="203"/>
      <c r="R15" s="209"/>
      <c r="S15" s="166" t="s">
        <v>640</v>
      </c>
      <c r="T15" s="93"/>
      <c r="U15" s="93"/>
      <c r="V15" s="166" t="s">
        <v>641</v>
      </c>
      <c r="W15" s="194"/>
      <c r="X15" s="211"/>
      <c r="Y15" s="194" t="s">
        <v>642</v>
      </c>
    </row>
    <row r="16" s="184" customFormat="1" ht="24" customHeight="1" spans="1:25">
      <c r="A16" s="190">
        <v>11</v>
      </c>
      <c r="B16" s="193">
        <v>11400426</v>
      </c>
      <c r="C16" s="194" t="s">
        <v>664</v>
      </c>
      <c r="D16" s="195" t="s">
        <v>665</v>
      </c>
      <c r="E16" s="196" t="s">
        <v>663</v>
      </c>
      <c r="F16" s="196" t="s">
        <v>655</v>
      </c>
      <c r="G16" s="190" t="s">
        <v>639</v>
      </c>
      <c r="H16" s="190">
        <v>1</v>
      </c>
      <c r="I16" s="202">
        <v>40375</v>
      </c>
      <c r="J16" s="202">
        <v>40337</v>
      </c>
      <c r="K16" s="203"/>
      <c r="L16" s="203"/>
      <c r="M16" s="204">
        <v>990</v>
      </c>
      <c r="N16" s="204">
        <v>29.7</v>
      </c>
      <c r="O16" s="205"/>
      <c r="P16" s="206"/>
      <c r="Q16" s="203"/>
      <c r="R16" s="209"/>
      <c r="S16" s="166" t="s">
        <v>640</v>
      </c>
      <c r="T16" s="93"/>
      <c r="U16" s="93"/>
      <c r="V16" s="166" t="s">
        <v>641</v>
      </c>
      <c r="W16" s="194"/>
      <c r="X16" s="211"/>
      <c r="Y16" s="194" t="s">
        <v>642</v>
      </c>
    </row>
    <row r="17" s="184" customFormat="1" ht="24" customHeight="1" spans="1:25">
      <c r="A17" s="190">
        <v>12</v>
      </c>
      <c r="B17" s="193">
        <v>11400397</v>
      </c>
      <c r="C17" s="194" t="s">
        <v>664</v>
      </c>
      <c r="D17" s="195" t="s">
        <v>666</v>
      </c>
      <c r="E17" s="196" t="s">
        <v>663</v>
      </c>
      <c r="F17" s="196" t="s">
        <v>655</v>
      </c>
      <c r="G17" s="190" t="s">
        <v>639</v>
      </c>
      <c r="H17" s="190">
        <v>1</v>
      </c>
      <c r="I17" s="202">
        <v>40375</v>
      </c>
      <c r="J17" s="202">
        <v>40337</v>
      </c>
      <c r="K17" s="203"/>
      <c r="L17" s="203"/>
      <c r="M17" s="204">
        <v>990</v>
      </c>
      <c r="N17" s="204">
        <v>29.7</v>
      </c>
      <c r="O17" s="205"/>
      <c r="P17" s="206"/>
      <c r="Q17" s="203"/>
      <c r="R17" s="209"/>
      <c r="S17" s="166" t="s">
        <v>640</v>
      </c>
      <c r="T17" s="93"/>
      <c r="U17" s="93"/>
      <c r="V17" s="166" t="s">
        <v>641</v>
      </c>
      <c r="W17" s="194"/>
      <c r="X17" s="211"/>
      <c r="Y17" s="194" t="s">
        <v>642</v>
      </c>
    </row>
    <row r="18" s="184" customFormat="1" ht="24" customHeight="1" spans="1:25">
      <c r="A18" s="190">
        <v>13</v>
      </c>
      <c r="B18" s="193">
        <v>11400377</v>
      </c>
      <c r="C18" s="194" t="s">
        <v>664</v>
      </c>
      <c r="D18" s="195" t="s">
        <v>636</v>
      </c>
      <c r="E18" s="196" t="s">
        <v>663</v>
      </c>
      <c r="F18" s="196" t="s">
        <v>655</v>
      </c>
      <c r="G18" s="190" t="s">
        <v>639</v>
      </c>
      <c r="H18" s="190">
        <v>1</v>
      </c>
      <c r="I18" s="202">
        <v>40375</v>
      </c>
      <c r="J18" s="202">
        <v>40337</v>
      </c>
      <c r="K18" s="203"/>
      <c r="L18" s="203"/>
      <c r="M18" s="204">
        <v>990</v>
      </c>
      <c r="N18" s="204">
        <v>29.7</v>
      </c>
      <c r="O18" s="205"/>
      <c r="P18" s="206"/>
      <c r="Q18" s="203"/>
      <c r="R18" s="209"/>
      <c r="S18" s="166" t="s">
        <v>640</v>
      </c>
      <c r="T18" s="93"/>
      <c r="U18" s="93"/>
      <c r="V18" s="166" t="s">
        <v>641</v>
      </c>
      <c r="W18" s="194"/>
      <c r="X18" s="211"/>
      <c r="Y18" s="194" t="s">
        <v>642</v>
      </c>
    </row>
    <row r="19" s="184" customFormat="1" ht="24" customHeight="1" spans="1:25">
      <c r="A19" s="190">
        <v>14</v>
      </c>
      <c r="B19" s="193">
        <v>11400393</v>
      </c>
      <c r="C19" s="194" t="s">
        <v>662</v>
      </c>
      <c r="D19" s="195" t="s">
        <v>667</v>
      </c>
      <c r="E19" s="196" t="s">
        <v>668</v>
      </c>
      <c r="F19" s="196" t="s">
        <v>638</v>
      </c>
      <c r="G19" s="190" t="s">
        <v>639</v>
      </c>
      <c r="H19" s="190">
        <v>1</v>
      </c>
      <c r="I19" s="202">
        <v>40375</v>
      </c>
      <c r="J19" s="202">
        <v>40337</v>
      </c>
      <c r="K19" s="203"/>
      <c r="L19" s="203"/>
      <c r="M19" s="204">
        <v>990</v>
      </c>
      <c r="N19" s="204">
        <v>29.7</v>
      </c>
      <c r="O19" s="205"/>
      <c r="P19" s="206"/>
      <c r="Q19" s="203"/>
      <c r="R19" s="209"/>
      <c r="S19" s="166" t="s">
        <v>640</v>
      </c>
      <c r="T19" s="93"/>
      <c r="U19" s="93"/>
      <c r="V19" s="166" t="s">
        <v>641</v>
      </c>
      <c r="W19" s="194"/>
      <c r="X19" s="211"/>
      <c r="Y19" s="194" t="s">
        <v>642</v>
      </c>
    </row>
    <row r="20" s="184" customFormat="1" ht="24" customHeight="1" spans="1:25">
      <c r="A20" s="190">
        <v>15</v>
      </c>
      <c r="B20" s="193">
        <v>11399922</v>
      </c>
      <c r="C20" s="194" t="s">
        <v>662</v>
      </c>
      <c r="D20" s="195" t="s">
        <v>636</v>
      </c>
      <c r="E20" s="196" t="s">
        <v>650</v>
      </c>
      <c r="F20" s="196" t="s">
        <v>638</v>
      </c>
      <c r="G20" s="190" t="s">
        <v>639</v>
      </c>
      <c r="H20" s="190">
        <v>1</v>
      </c>
      <c r="I20" s="202">
        <v>40375</v>
      </c>
      <c r="J20" s="202">
        <v>40337</v>
      </c>
      <c r="K20" s="203"/>
      <c r="L20" s="203"/>
      <c r="M20" s="204">
        <v>990</v>
      </c>
      <c r="N20" s="204">
        <v>29.7</v>
      </c>
      <c r="O20" s="205"/>
      <c r="P20" s="206"/>
      <c r="Q20" s="203"/>
      <c r="R20" s="209"/>
      <c r="S20" s="166" t="s">
        <v>640</v>
      </c>
      <c r="T20" s="93"/>
      <c r="U20" s="93"/>
      <c r="V20" s="166" t="s">
        <v>641</v>
      </c>
      <c r="W20" s="194"/>
      <c r="X20" s="211"/>
      <c r="Y20" s="194" t="s">
        <v>642</v>
      </c>
    </row>
    <row r="21" s="184" customFormat="1" ht="24" customHeight="1" spans="1:25">
      <c r="A21" s="190">
        <v>16</v>
      </c>
      <c r="B21" s="193">
        <v>11400514</v>
      </c>
      <c r="C21" s="194" t="s">
        <v>645</v>
      </c>
      <c r="D21" s="195" t="s">
        <v>669</v>
      </c>
      <c r="E21" s="196" t="s">
        <v>670</v>
      </c>
      <c r="F21" s="196" t="s">
        <v>638</v>
      </c>
      <c r="G21" s="190" t="s">
        <v>639</v>
      </c>
      <c r="H21" s="190">
        <v>1</v>
      </c>
      <c r="I21" s="202">
        <v>40375</v>
      </c>
      <c r="J21" s="202">
        <v>40337</v>
      </c>
      <c r="K21" s="203"/>
      <c r="L21" s="203"/>
      <c r="M21" s="204">
        <v>1500</v>
      </c>
      <c r="N21" s="204">
        <v>45</v>
      </c>
      <c r="O21" s="205"/>
      <c r="P21" s="206"/>
      <c r="Q21" s="203"/>
      <c r="R21" s="209"/>
      <c r="S21" s="166" t="s">
        <v>640</v>
      </c>
      <c r="T21" s="93"/>
      <c r="U21" s="93"/>
      <c r="V21" s="166" t="s">
        <v>641</v>
      </c>
      <c r="W21" s="194"/>
      <c r="X21" s="211"/>
      <c r="Y21" s="194" t="s">
        <v>642</v>
      </c>
    </row>
    <row r="22" s="184" customFormat="1" ht="24" customHeight="1" spans="1:25">
      <c r="A22" s="190">
        <v>17</v>
      </c>
      <c r="B22" s="193">
        <v>11400388</v>
      </c>
      <c r="C22" s="194" t="s">
        <v>662</v>
      </c>
      <c r="D22" s="195" t="s">
        <v>671</v>
      </c>
      <c r="E22" s="196" t="s">
        <v>668</v>
      </c>
      <c r="F22" s="196" t="s">
        <v>638</v>
      </c>
      <c r="G22" s="190" t="s">
        <v>639</v>
      </c>
      <c r="H22" s="190">
        <v>1</v>
      </c>
      <c r="I22" s="202">
        <v>40375</v>
      </c>
      <c r="J22" s="202">
        <v>40337</v>
      </c>
      <c r="K22" s="203"/>
      <c r="L22" s="203"/>
      <c r="M22" s="204">
        <v>990</v>
      </c>
      <c r="N22" s="204">
        <v>29.7</v>
      </c>
      <c r="O22" s="205"/>
      <c r="P22" s="206"/>
      <c r="Q22" s="203"/>
      <c r="R22" s="209"/>
      <c r="S22" s="166" t="s">
        <v>640</v>
      </c>
      <c r="T22" s="93"/>
      <c r="U22" s="93"/>
      <c r="V22" s="166" t="s">
        <v>641</v>
      </c>
      <c r="W22" s="194"/>
      <c r="X22" s="211"/>
      <c r="Y22" s="194" t="s">
        <v>642</v>
      </c>
    </row>
    <row r="23" s="184" customFormat="1" ht="24" customHeight="1" spans="1:25">
      <c r="A23" s="190">
        <v>18</v>
      </c>
      <c r="B23" s="193">
        <v>11681686</v>
      </c>
      <c r="C23" s="194" t="s">
        <v>659</v>
      </c>
      <c r="D23" s="195" t="s">
        <v>672</v>
      </c>
      <c r="E23" s="196" t="s">
        <v>673</v>
      </c>
      <c r="F23" s="196" t="s">
        <v>655</v>
      </c>
      <c r="G23" s="190" t="s">
        <v>651</v>
      </c>
      <c r="H23" s="190">
        <v>1</v>
      </c>
      <c r="I23" s="202">
        <v>40533</v>
      </c>
      <c r="J23" s="202">
        <v>40422</v>
      </c>
      <c r="K23" s="203"/>
      <c r="L23" s="203"/>
      <c r="M23" s="204">
        <v>2887.05</v>
      </c>
      <c r="N23" s="204">
        <v>86.62</v>
      </c>
      <c r="O23" s="205"/>
      <c r="P23" s="206"/>
      <c r="Q23" s="203"/>
      <c r="R23" s="209"/>
      <c r="S23" s="166" t="s">
        <v>640</v>
      </c>
      <c r="T23" s="93"/>
      <c r="U23" s="93"/>
      <c r="V23" s="166" t="s">
        <v>641</v>
      </c>
      <c r="W23" s="194"/>
      <c r="X23" s="211"/>
      <c r="Y23" s="194" t="s">
        <v>642</v>
      </c>
    </row>
    <row r="24" s="184" customFormat="1" ht="24" customHeight="1" spans="1:25">
      <c r="A24" s="190">
        <v>19</v>
      </c>
      <c r="B24" s="193">
        <v>11681695</v>
      </c>
      <c r="C24" s="194" t="s">
        <v>659</v>
      </c>
      <c r="D24" s="195" t="s">
        <v>674</v>
      </c>
      <c r="E24" s="196" t="s">
        <v>675</v>
      </c>
      <c r="F24" s="196" t="s">
        <v>655</v>
      </c>
      <c r="G24" s="190" t="s">
        <v>651</v>
      </c>
      <c r="H24" s="190">
        <v>1</v>
      </c>
      <c r="I24" s="202">
        <v>40533</v>
      </c>
      <c r="J24" s="202">
        <v>40422</v>
      </c>
      <c r="K24" s="203"/>
      <c r="L24" s="203"/>
      <c r="M24" s="204">
        <v>2886.4</v>
      </c>
      <c r="N24" s="204">
        <v>86.6</v>
      </c>
      <c r="O24" s="205"/>
      <c r="P24" s="206"/>
      <c r="Q24" s="203"/>
      <c r="R24" s="209"/>
      <c r="S24" s="166" t="s">
        <v>640</v>
      </c>
      <c r="T24" s="93"/>
      <c r="U24" s="93"/>
      <c r="V24" s="166" t="s">
        <v>641</v>
      </c>
      <c r="W24" s="194"/>
      <c r="X24" s="211"/>
      <c r="Y24" s="194" t="s">
        <v>642</v>
      </c>
    </row>
    <row r="25" s="184" customFormat="1" ht="24" customHeight="1" spans="1:25">
      <c r="A25" s="190">
        <v>20</v>
      </c>
      <c r="B25" s="193">
        <v>11736601</v>
      </c>
      <c r="C25" s="194" t="s">
        <v>659</v>
      </c>
      <c r="D25" s="195" t="s">
        <v>676</v>
      </c>
      <c r="E25" s="196" t="s">
        <v>677</v>
      </c>
      <c r="F25" s="196" t="s">
        <v>655</v>
      </c>
      <c r="G25" s="190" t="s">
        <v>651</v>
      </c>
      <c r="H25" s="190">
        <v>1</v>
      </c>
      <c r="I25" s="202">
        <v>40543</v>
      </c>
      <c r="J25" s="202">
        <v>40513</v>
      </c>
      <c r="K25" s="203"/>
      <c r="L25" s="203"/>
      <c r="M25" s="204">
        <v>4086.69</v>
      </c>
      <c r="N25" s="204">
        <v>221.82</v>
      </c>
      <c r="O25" s="205"/>
      <c r="P25" s="206"/>
      <c r="Q25" s="203"/>
      <c r="R25" s="209"/>
      <c r="S25" s="166" t="s">
        <v>640</v>
      </c>
      <c r="T25" s="93"/>
      <c r="U25" s="93"/>
      <c r="V25" s="166" t="s">
        <v>641</v>
      </c>
      <c r="W25" s="194"/>
      <c r="X25" s="211"/>
      <c r="Y25" s="194" t="s">
        <v>642</v>
      </c>
    </row>
    <row r="26" s="184" customFormat="1" ht="24" customHeight="1" spans="1:25">
      <c r="A26" s="190">
        <v>21</v>
      </c>
      <c r="B26" s="193">
        <v>11736651</v>
      </c>
      <c r="C26" s="194" t="s">
        <v>659</v>
      </c>
      <c r="D26" s="195" t="s">
        <v>676</v>
      </c>
      <c r="E26" s="196" t="s">
        <v>677</v>
      </c>
      <c r="F26" s="196" t="s">
        <v>655</v>
      </c>
      <c r="G26" s="190" t="s">
        <v>651</v>
      </c>
      <c r="H26" s="190">
        <v>1</v>
      </c>
      <c r="I26" s="202">
        <v>40543</v>
      </c>
      <c r="J26" s="202">
        <v>40513</v>
      </c>
      <c r="K26" s="203"/>
      <c r="L26" s="203"/>
      <c r="M26" s="204">
        <v>4086.69</v>
      </c>
      <c r="N26" s="204">
        <v>221.82</v>
      </c>
      <c r="O26" s="205"/>
      <c r="P26" s="206"/>
      <c r="Q26" s="203"/>
      <c r="R26" s="209"/>
      <c r="S26" s="166" t="s">
        <v>640</v>
      </c>
      <c r="T26" s="93"/>
      <c r="U26" s="93"/>
      <c r="V26" s="166" t="s">
        <v>641</v>
      </c>
      <c r="W26" s="194"/>
      <c r="X26" s="211"/>
      <c r="Y26" s="194" t="s">
        <v>642</v>
      </c>
    </row>
    <row r="27" s="184" customFormat="1" ht="24" customHeight="1" spans="1:25">
      <c r="A27" s="190">
        <v>22</v>
      </c>
      <c r="B27" s="193">
        <v>11736617</v>
      </c>
      <c r="C27" s="194" t="s">
        <v>659</v>
      </c>
      <c r="D27" s="195" t="s">
        <v>678</v>
      </c>
      <c r="E27" s="196" t="s">
        <v>677</v>
      </c>
      <c r="F27" s="196" t="s">
        <v>655</v>
      </c>
      <c r="G27" s="190" t="s">
        <v>651</v>
      </c>
      <c r="H27" s="190">
        <v>1</v>
      </c>
      <c r="I27" s="202">
        <v>40543</v>
      </c>
      <c r="J27" s="202">
        <v>40513</v>
      </c>
      <c r="K27" s="203"/>
      <c r="L27" s="203"/>
      <c r="M27" s="204">
        <v>4086.69</v>
      </c>
      <c r="N27" s="204">
        <v>221.82</v>
      </c>
      <c r="O27" s="205"/>
      <c r="P27" s="206"/>
      <c r="Q27" s="203"/>
      <c r="R27" s="209"/>
      <c r="S27" s="166" t="s">
        <v>640</v>
      </c>
      <c r="T27" s="93"/>
      <c r="U27" s="93"/>
      <c r="V27" s="166" t="s">
        <v>641</v>
      </c>
      <c r="W27" s="194"/>
      <c r="X27" s="211"/>
      <c r="Y27" s="194" t="s">
        <v>642</v>
      </c>
    </row>
    <row r="28" s="184" customFormat="1" ht="24" customHeight="1" spans="1:25">
      <c r="A28" s="190">
        <v>23</v>
      </c>
      <c r="B28" s="193">
        <v>11736587</v>
      </c>
      <c r="C28" s="194" t="s">
        <v>659</v>
      </c>
      <c r="D28" s="195" t="s">
        <v>679</v>
      </c>
      <c r="E28" s="196" t="s">
        <v>680</v>
      </c>
      <c r="F28" s="196" t="s">
        <v>655</v>
      </c>
      <c r="G28" s="190" t="s">
        <v>651</v>
      </c>
      <c r="H28" s="190">
        <v>1</v>
      </c>
      <c r="I28" s="202">
        <v>40543</v>
      </c>
      <c r="J28" s="202">
        <v>40513</v>
      </c>
      <c r="K28" s="203"/>
      <c r="L28" s="203"/>
      <c r="M28" s="204">
        <v>4086.69</v>
      </c>
      <c r="N28" s="204">
        <v>221.82</v>
      </c>
      <c r="O28" s="205"/>
      <c r="P28" s="206"/>
      <c r="Q28" s="203"/>
      <c r="R28" s="209"/>
      <c r="S28" s="166" t="s">
        <v>640</v>
      </c>
      <c r="T28" s="93"/>
      <c r="U28" s="93"/>
      <c r="V28" s="166" t="s">
        <v>641</v>
      </c>
      <c r="W28" s="194"/>
      <c r="X28" s="211"/>
      <c r="Y28" s="194" t="s">
        <v>642</v>
      </c>
    </row>
    <row r="29" s="184" customFormat="1" ht="24" customHeight="1" spans="1:25">
      <c r="A29" s="190">
        <v>24</v>
      </c>
      <c r="B29" s="193">
        <v>11736580</v>
      </c>
      <c r="C29" s="194" t="s">
        <v>659</v>
      </c>
      <c r="D29" s="195" t="s">
        <v>681</v>
      </c>
      <c r="E29" s="196" t="s">
        <v>682</v>
      </c>
      <c r="F29" s="196" t="s">
        <v>655</v>
      </c>
      <c r="G29" s="190" t="s">
        <v>651</v>
      </c>
      <c r="H29" s="190">
        <v>1</v>
      </c>
      <c r="I29" s="202">
        <v>40543</v>
      </c>
      <c r="J29" s="202">
        <v>40513</v>
      </c>
      <c r="K29" s="203"/>
      <c r="L29" s="203"/>
      <c r="M29" s="204">
        <v>5022.77</v>
      </c>
      <c r="N29" s="204">
        <v>272.57</v>
      </c>
      <c r="O29" s="205"/>
      <c r="P29" s="206"/>
      <c r="Q29" s="203"/>
      <c r="R29" s="209"/>
      <c r="S29" s="166" t="s">
        <v>640</v>
      </c>
      <c r="T29" s="93"/>
      <c r="U29" s="93"/>
      <c r="V29" s="166" t="s">
        <v>641</v>
      </c>
      <c r="W29" s="194"/>
      <c r="X29" s="211"/>
      <c r="Y29" s="194" t="s">
        <v>642</v>
      </c>
    </row>
    <row r="30" s="184" customFormat="1" ht="24" customHeight="1" spans="1:25">
      <c r="A30" s="190">
        <v>25</v>
      </c>
      <c r="B30" s="193">
        <v>11736620</v>
      </c>
      <c r="C30" s="194" t="s">
        <v>659</v>
      </c>
      <c r="D30" s="195" t="s">
        <v>683</v>
      </c>
      <c r="E30" s="196" t="s">
        <v>682</v>
      </c>
      <c r="F30" s="196" t="s">
        <v>655</v>
      </c>
      <c r="G30" s="190" t="s">
        <v>651</v>
      </c>
      <c r="H30" s="190">
        <v>1</v>
      </c>
      <c r="I30" s="202">
        <v>40543</v>
      </c>
      <c r="J30" s="202">
        <v>40513</v>
      </c>
      <c r="K30" s="203"/>
      <c r="L30" s="203"/>
      <c r="M30" s="204">
        <v>5022.77</v>
      </c>
      <c r="N30" s="204">
        <v>272.57</v>
      </c>
      <c r="O30" s="205"/>
      <c r="P30" s="206"/>
      <c r="Q30" s="203"/>
      <c r="R30" s="209"/>
      <c r="S30" s="166" t="s">
        <v>640</v>
      </c>
      <c r="T30" s="93"/>
      <c r="U30" s="93"/>
      <c r="V30" s="166" t="s">
        <v>641</v>
      </c>
      <c r="W30" s="194"/>
      <c r="X30" s="211"/>
      <c r="Y30" s="194" t="s">
        <v>642</v>
      </c>
    </row>
    <row r="31" s="184" customFormat="1" ht="24" customHeight="1" spans="1:25">
      <c r="A31" s="190">
        <v>26</v>
      </c>
      <c r="B31" s="193">
        <v>11736588</v>
      </c>
      <c r="C31" s="194" t="s">
        <v>659</v>
      </c>
      <c r="D31" s="195" t="s">
        <v>684</v>
      </c>
      <c r="E31" s="196" t="s">
        <v>685</v>
      </c>
      <c r="F31" s="196" t="s">
        <v>655</v>
      </c>
      <c r="G31" s="190" t="s">
        <v>651</v>
      </c>
      <c r="H31" s="190">
        <v>1</v>
      </c>
      <c r="I31" s="202">
        <v>40543</v>
      </c>
      <c r="J31" s="202">
        <v>40513</v>
      </c>
      <c r="K31" s="203"/>
      <c r="L31" s="203"/>
      <c r="M31" s="204">
        <v>4200.94</v>
      </c>
      <c r="N31" s="204">
        <v>227.89</v>
      </c>
      <c r="O31" s="205"/>
      <c r="P31" s="206"/>
      <c r="Q31" s="203"/>
      <c r="R31" s="209"/>
      <c r="S31" s="166" t="s">
        <v>640</v>
      </c>
      <c r="T31" s="93"/>
      <c r="U31" s="93"/>
      <c r="V31" s="166" t="s">
        <v>641</v>
      </c>
      <c r="W31" s="194"/>
      <c r="X31" s="211"/>
      <c r="Y31" s="194" t="s">
        <v>642</v>
      </c>
    </row>
    <row r="32" s="184" customFormat="1" ht="24" customHeight="1" spans="1:25">
      <c r="A32" s="190">
        <v>27</v>
      </c>
      <c r="B32" s="193">
        <v>11736589</v>
      </c>
      <c r="C32" s="194" t="s">
        <v>659</v>
      </c>
      <c r="D32" s="195" t="s">
        <v>684</v>
      </c>
      <c r="E32" s="196" t="s">
        <v>685</v>
      </c>
      <c r="F32" s="196" t="s">
        <v>655</v>
      </c>
      <c r="G32" s="190" t="s">
        <v>651</v>
      </c>
      <c r="H32" s="190">
        <v>1</v>
      </c>
      <c r="I32" s="202">
        <v>40543</v>
      </c>
      <c r="J32" s="202">
        <v>40513</v>
      </c>
      <c r="K32" s="203"/>
      <c r="L32" s="203"/>
      <c r="M32" s="204">
        <v>8001.77</v>
      </c>
      <c r="N32" s="204">
        <v>434.12</v>
      </c>
      <c r="O32" s="205"/>
      <c r="P32" s="206"/>
      <c r="Q32" s="203"/>
      <c r="R32" s="209"/>
      <c r="S32" s="166" t="s">
        <v>640</v>
      </c>
      <c r="T32" s="93"/>
      <c r="U32" s="93"/>
      <c r="V32" s="166" t="s">
        <v>641</v>
      </c>
      <c r="W32" s="194"/>
      <c r="X32" s="211"/>
      <c r="Y32" s="194" t="s">
        <v>642</v>
      </c>
    </row>
    <row r="33" s="184" customFormat="1" ht="24" customHeight="1" spans="1:25">
      <c r="A33" s="190">
        <v>28</v>
      </c>
      <c r="B33" s="193">
        <v>11736643</v>
      </c>
      <c r="C33" s="194" t="s">
        <v>659</v>
      </c>
      <c r="D33" s="195" t="s">
        <v>683</v>
      </c>
      <c r="E33" s="196" t="s">
        <v>686</v>
      </c>
      <c r="F33" s="196" t="s">
        <v>655</v>
      </c>
      <c r="G33" s="190" t="s">
        <v>651</v>
      </c>
      <c r="H33" s="190">
        <v>1</v>
      </c>
      <c r="I33" s="202">
        <v>40543</v>
      </c>
      <c r="J33" s="202">
        <v>40513</v>
      </c>
      <c r="K33" s="203"/>
      <c r="L33" s="203"/>
      <c r="M33" s="204">
        <v>3651.67</v>
      </c>
      <c r="N33" s="204">
        <v>198.1</v>
      </c>
      <c r="O33" s="205"/>
      <c r="P33" s="206"/>
      <c r="Q33" s="203"/>
      <c r="R33" s="209"/>
      <c r="S33" s="166" t="s">
        <v>640</v>
      </c>
      <c r="T33" s="93"/>
      <c r="U33" s="93"/>
      <c r="V33" s="166" t="s">
        <v>641</v>
      </c>
      <c r="W33" s="194"/>
      <c r="X33" s="211"/>
      <c r="Y33" s="194" t="s">
        <v>642</v>
      </c>
    </row>
    <row r="34" s="184" customFormat="1" ht="24" customHeight="1" spans="1:25">
      <c r="A34" s="190">
        <v>29</v>
      </c>
      <c r="B34" s="193">
        <v>11736644</v>
      </c>
      <c r="C34" s="194" t="s">
        <v>659</v>
      </c>
      <c r="D34" s="195" t="s">
        <v>687</v>
      </c>
      <c r="E34" s="196" t="s">
        <v>685</v>
      </c>
      <c r="F34" s="196" t="s">
        <v>655</v>
      </c>
      <c r="G34" s="190" t="s">
        <v>651</v>
      </c>
      <c r="H34" s="190">
        <v>1</v>
      </c>
      <c r="I34" s="202">
        <v>40543</v>
      </c>
      <c r="J34" s="202">
        <v>40513</v>
      </c>
      <c r="K34" s="203"/>
      <c r="L34" s="203"/>
      <c r="M34" s="204">
        <v>3651.67</v>
      </c>
      <c r="N34" s="204">
        <v>198.1</v>
      </c>
      <c r="O34" s="205"/>
      <c r="P34" s="206"/>
      <c r="Q34" s="203"/>
      <c r="R34" s="209"/>
      <c r="S34" s="166" t="s">
        <v>640</v>
      </c>
      <c r="T34" s="93"/>
      <c r="U34" s="93"/>
      <c r="V34" s="166" t="s">
        <v>641</v>
      </c>
      <c r="W34" s="194"/>
      <c r="X34" s="211"/>
      <c r="Y34" s="194" t="s">
        <v>642</v>
      </c>
    </row>
    <row r="35" s="184" customFormat="1" ht="24" customHeight="1" spans="1:25">
      <c r="A35" s="190">
        <v>30</v>
      </c>
      <c r="B35" s="193">
        <v>11736581</v>
      </c>
      <c r="C35" s="194" t="s">
        <v>659</v>
      </c>
      <c r="D35" s="195" t="s">
        <v>678</v>
      </c>
      <c r="E35" s="196" t="s">
        <v>685</v>
      </c>
      <c r="F35" s="196" t="s">
        <v>655</v>
      </c>
      <c r="G35" s="190" t="s">
        <v>651</v>
      </c>
      <c r="H35" s="190">
        <v>1</v>
      </c>
      <c r="I35" s="202">
        <v>40543</v>
      </c>
      <c r="J35" s="202">
        <v>40513</v>
      </c>
      <c r="K35" s="203"/>
      <c r="L35" s="203"/>
      <c r="M35" s="204">
        <v>4883.34</v>
      </c>
      <c r="N35" s="204">
        <v>264.99</v>
      </c>
      <c r="O35" s="205"/>
      <c r="P35" s="206"/>
      <c r="Q35" s="203"/>
      <c r="R35" s="209"/>
      <c r="S35" s="166" t="s">
        <v>640</v>
      </c>
      <c r="T35" s="93"/>
      <c r="U35" s="93"/>
      <c r="V35" s="166" t="s">
        <v>641</v>
      </c>
      <c r="W35" s="194"/>
      <c r="X35" s="211"/>
      <c r="Y35" s="194" t="s">
        <v>642</v>
      </c>
    </row>
    <row r="36" s="184" customFormat="1" ht="24" customHeight="1" spans="1:25">
      <c r="A36" s="190">
        <v>31</v>
      </c>
      <c r="B36" s="193">
        <v>11736636</v>
      </c>
      <c r="C36" s="194" t="s">
        <v>688</v>
      </c>
      <c r="D36" s="195" t="s">
        <v>689</v>
      </c>
      <c r="E36" s="196" t="s">
        <v>680</v>
      </c>
      <c r="F36" s="196" t="s">
        <v>655</v>
      </c>
      <c r="G36" s="190" t="s">
        <v>651</v>
      </c>
      <c r="H36" s="190">
        <v>1</v>
      </c>
      <c r="I36" s="202">
        <v>40543</v>
      </c>
      <c r="J36" s="202">
        <v>40513</v>
      </c>
      <c r="K36" s="203"/>
      <c r="L36" s="203"/>
      <c r="M36" s="204">
        <v>4007.26</v>
      </c>
      <c r="N36" s="204">
        <v>217.45</v>
      </c>
      <c r="O36" s="205"/>
      <c r="P36" s="206"/>
      <c r="Q36" s="203"/>
      <c r="R36" s="209"/>
      <c r="S36" s="166" t="s">
        <v>640</v>
      </c>
      <c r="T36" s="93"/>
      <c r="U36" s="93"/>
      <c r="V36" s="166" t="s">
        <v>641</v>
      </c>
      <c r="W36" s="194"/>
      <c r="X36" s="211"/>
      <c r="Y36" s="194" t="s">
        <v>642</v>
      </c>
    </row>
    <row r="37" s="184" customFormat="1" ht="24" customHeight="1" spans="1:25">
      <c r="A37" s="190">
        <v>32</v>
      </c>
      <c r="B37" s="193">
        <v>11736640</v>
      </c>
      <c r="C37" s="194" t="s">
        <v>688</v>
      </c>
      <c r="D37" s="195" t="s">
        <v>689</v>
      </c>
      <c r="E37" s="196" t="s">
        <v>680</v>
      </c>
      <c r="F37" s="196" t="s">
        <v>655</v>
      </c>
      <c r="G37" s="190" t="s">
        <v>651</v>
      </c>
      <c r="H37" s="190">
        <v>1</v>
      </c>
      <c r="I37" s="202">
        <v>40543</v>
      </c>
      <c r="J37" s="202">
        <v>40513</v>
      </c>
      <c r="K37" s="203"/>
      <c r="L37" s="203"/>
      <c r="M37" s="204">
        <v>4007.26</v>
      </c>
      <c r="N37" s="204">
        <v>217.45</v>
      </c>
      <c r="O37" s="205"/>
      <c r="P37" s="206"/>
      <c r="Q37" s="203"/>
      <c r="R37" s="209"/>
      <c r="S37" s="166" t="s">
        <v>640</v>
      </c>
      <c r="T37" s="93"/>
      <c r="U37" s="93"/>
      <c r="V37" s="166" t="s">
        <v>641</v>
      </c>
      <c r="W37" s="194"/>
      <c r="X37" s="211"/>
      <c r="Y37" s="194" t="s">
        <v>642</v>
      </c>
    </row>
    <row r="38" s="184" customFormat="1" ht="24" customHeight="1" spans="1:25">
      <c r="A38" s="190">
        <v>33</v>
      </c>
      <c r="B38" s="193">
        <v>11736658</v>
      </c>
      <c r="C38" s="194" t="s">
        <v>659</v>
      </c>
      <c r="D38" s="195" t="s">
        <v>690</v>
      </c>
      <c r="E38" s="196" t="s">
        <v>680</v>
      </c>
      <c r="F38" s="196" t="s">
        <v>655</v>
      </c>
      <c r="G38" s="190" t="s">
        <v>651</v>
      </c>
      <c r="H38" s="190">
        <v>1</v>
      </c>
      <c r="I38" s="202">
        <v>40543</v>
      </c>
      <c r="J38" s="202">
        <v>40513</v>
      </c>
      <c r="K38" s="203"/>
      <c r="L38" s="203"/>
      <c r="M38" s="204">
        <v>4597.02</v>
      </c>
      <c r="N38" s="204">
        <v>249.39</v>
      </c>
      <c r="O38" s="205"/>
      <c r="P38" s="206"/>
      <c r="Q38" s="203"/>
      <c r="R38" s="209"/>
      <c r="S38" s="166" t="s">
        <v>640</v>
      </c>
      <c r="T38" s="93"/>
      <c r="U38" s="93"/>
      <c r="V38" s="166" t="s">
        <v>641</v>
      </c>
      <c r="W38" s="194"/>
      <c r="X38" s="211"/>
      <c r="Y38" s="194" t="s">
        <v>642</v>
      </c>
    </row>
    <row r="39" s="184" customFormat="1" ht="24" customHeight="1" spans="1:25">
      <c r="A39" s="190">
        <v>34</v>
      </c>
      <c r="B39" s="193">
        <v>11736661</v>
      </c>
      <c r="C39" s="194" t="s">
        <v>659</v>
      </c>
      <c r="D39" s="195" t="s">
        <v>691</v>
      </c>
      <c r="E39" s="196" t="s">
        <v>677</v>
      </c>
      <c r="F39" s="196" t="s">
        <v>655</v>
      </c>
      <c r="G39" s="190" t="s">
        <v>651</v>
      </c>
      <c r="H39" s="190">
        <v>1</v>
      </c>
      <c r="I39" s="202">
        <v>40543</v>
      </c>
      <c r="J39" s="202">
        <v>40513</v>
      </c>
      <c r="K39" s="203"/>
      <c r="L39" s="203"/>
      <c r="M39" s="204">
        <v>13791.02</v>
      </c>
      <c r="N39" s="204">
        <v>748.22</v>
      </c>
      <c r="O39" s="205"/>
      <c r="P39" s="206"/>
      <c r="Q39" s="203"/>
      <c r="R39" s="209"/>
      <c r="S39" s="166" t="s">
        <v>640</v>
      </c>
      <c r="T39" s="93"/>
      <c r="U39" s="93"/>
      <c r="V39" s="166" t="s">
        <v>641</v>
      </c>
      <c r="W39" s="194"/>
      <c r="X39" s="211"/>
      <c r="Y39" s="194" t="s">
        <v>642</v>
      </c>
    </row>
    <row r="40" s="184" customFormat="1" ht="24" customHeight="1" spans="1:25">
      <c r="A40" s="190">
        <v>35</v>
      </c>
      <c r="B40" s="193">
        <v>11736706</v>
      </c>
      <c r="C40" s="194" t="s">
        <v>659</v>
      </c>
      <c r="D40" s="195" t="s">
        <v>692</v>
      </c>
      <c r="E40" s="196" t="s">
        <v>682</v>
      </c>
      <c r="F40" s="196" t="s">
        <v>655</v>
      </c>
      <c r="G40" s="190" t="s">
        <v>651</v>
      </c>
      <c r="H40" s="190">
        <v>1</v>
      </c>
      <c r="I40" s="202">
        <v>40543</v>
      </c>
      <c r="J40" s="202">
        <v>40513</v>
      </c>
      <c r="K40" s="203"/>
      <c r="L40" s="203"/>
      <c r="M40" s="204">
        <v>10705.8</v>
      </c>
      <c r="N40" s="204">
        <v>580.8</v>
      </c>
      <c r="O40" s="205"/>
      <c r="P40" s="206"/>
      <c r="Q40" s="203"/>
      <c r="R40" s="209"/>
      <c r="S40" s="166" t="s">
        <v>640</v>
      </c>
      <c r="T40" s="93"/>
      <c r="U40" s="93"/>
      <c r="V40" s="166" t="s">
        <v>641</v>
      </c>
      <c r="W40" s="194"/>
      <c r="X40" s="211"/>
      <c r="Y40" s="194" t="s">
        <v>642</v>
      </c>
    </row>
    <row r="41" s="184" customFormat="1" ht="24" customHeight="1" spans="1:25">
      <c r="A41" s="190">
        <v>36</v>
      </c>
      <c r="B41" s="193">
        <v>11736707</v>
      </c>
      <c r="C41" s="194" t="s">
        <v>659</v>
      </c>
      <c r="D41" s="195" t="s">
        <v>692</v>
      </c>
      <c r="E41" s="196" t="s">
        <v>682</v>
      </c>
      <c r="F41" s="196" t="s">
        <v>655</v>
      </c>
      <c r="G41" s="190" t="s">
        <v>651</v>
      </c>
      <c r="H41" s="190">
        <v>1</v>
      </c>
      <c r="I41" s="202">
        <v>40543</v>
      </c>
      <c r="J41" s="202">
        <v>40513</v>
      </c>
      <c r="K41" s="203"/>
      <c r="L41" s="203"/>
      <c r="M41" s="204">
        <v>10705.78</v>
      </c>
      <c r="N41" s="204">
        <v>580.78</v>
      </c>
      <c r="O41" s="205"/>
      <c r="P41" s="206"/>
      <c r="Q41" s="203"/>
      <c r="R41" s="209"/>
      <c r="S41" s="166" t="s">
        <v>640</v>
      </c>
      <c r="T41" s="93"/>
      <c r="U41" s="93"/>
      <c r="V41" s="166" t="s">
        <v>641</v>
      </c>
      <c r="W41" s="194"/>
      <c r="X41" s="211"/>
      <c r="Y41" s="194" t="s">
        <v>642</v>
      </c>
    </row>
    <row r="42" s="184" customFormat="1" ht="24" customHeight="1" spans="1:25">
      <c r="A42" s="190">
        <v>37</v>
      </c>
      <c r="B42" s="193">
        <v>11736708</v>
      </c>
      <c r="C42" s="194" t="s">
        <v>659</v>
      </c>
      <c r="D42" s="195" t="s">
        <v>693</v>
      </c>
      <c r="E42" s="196" t="s">
        <v>677</v>
      </c>
      <c r="F42" s="196" t="s">
        <v>655</v>
      </c>
      <c r="G42" s="190" t="s">
        <v>651</v>
      </c>
      <c r="H42" s="190">
        <v>1</v>
      </c>
      <c r="I42" s="202">
        <v>40543</v>
      </c>
      <c r="J42" s="202">
        <v>40513</v>
      </c>
      <c r="K42" s="203"/>
      <c r="L42" s="203"/>
      <c r="M42" s="204">
        <v>10705.8</v>
      </c>
      <c r="N42" s="204">
        <v>580.8</v>
      </c>
      <c r="O42" s="205"/>
      <c r="P42" s="206"/>
      <c r="Q42" s="203"/>
      <c r="R42" s="209"/>
      <c r="S42" s="166" t="s">
        <v>640</v>
      </c>
      <c r="T42" s="93"/>
      <c r="U42" s="93"/>
      <c r="V42" s="166" t="s">
        <v>641</v>
      </c>
      <c r="W42" s="194"/>
      <c r="X42" s="211"/>
      <c r="Y42" s="194" t="s">
        <v>642</v>
      </c>
    </row>
    <row r="43" s="184" customFormat="1" ht="24" customHeight="1" spans="1:25">
      <c r="A43" s="190">
        <v>38</v>
      </c>
      <c r="B43" s="193">
        <v>11736709</v>
      </c>
      <c r="C43" s="194" t="s">
        <v>659</v>
      </c>
      <c r="D43" s="195" t="s">
        <v>669</v>
      </c>
      <c r="E43" s="196" t="s">
        <v>677</v>
      </c>
      <c r="F43" s="196" t="s">
        <v>655</v>
      </c>
      <c r="G43" s="190" t="s">
        <v>651</v>
      </c>
      <c r="H43" s="190">
        <v>1</v>
      </c>
      <c r="I43" s="202">
        <v>40543</v>
      </c>
      <c r="J43" s="202">
        <v>40513</v>
      </c>
      <c r="K43" s="203"/>
      <c r="L43" s="203"/>
      <c r="M43" s="204">
        <v>10705.8</v>
      </c>
      <c r="N43" s="204">
        <v>580.8</v>
      </c>
      <c r="O43" s="205"/>
      <c r="P43" s="206"/>
      <c r="Q43" s="203"/>
      <c r="R43" s="209"/>
      <c r="S43" s="166" t="s">
        <v>640</v>
      </c>
      <c r="T43" s="93"/>
      <c r="U43" s="93"/>
      <c r="V43" s="166" t="s">
        <v>641</v>
      </c>
      <c r="W43" s="194"/>
      <c r="X43" s="211"/>
      <c r="Y43" s="194" t="s">
        <v>642</v>
      </c>
    </row>
    <row r="44" s="184" customFormat="1" ht="24" customHeight="1" spans="1:25">
      <c r="A44" s="190">
        <v>39</v>
      </c>
      <c r="B44" s="193">
        <v>11736688</v>
      </c>
      <c r="C44" s="194" t="s">
        <v>659</v>
      </c>
      <c r="D44" s="195" t="s">
        <v>693</v>
      </c>
      <c r="E44" s="196" t="s">
        <v>677</v>
      </c>
      <c r="F44" s="196" t="s">
        <v>655</v>
      </c>
      <c r="G44" s="190" t="s">
        <v>651</v>
      </c>
      <c r="H44" s="190">
        <v>1</v>
      </c>
      <c r="I44" s="202">
        <v>40543</v>
      </c>
      <c r="J44" s="202">
        <v>40513</v>
      </c>
      <c r="K44" s="203"/>
      <c r="L44" s="203"/>
      <c r="M44" s="204">
        <v>7091.31</v>
      </c>
      <c r="N44" s="204">
        <v>384.78</v>
      </c>
      <c r="O44" s="205"/>
      <c r="P44" s="206"/>
      <c r="Q44" s="203"/>
      <c r="R44" s="209"/>
      <c r="S44" s="166" t="s">
        <v>640</v>
      </c>
      <c r="T44" s="93"/>
      <c r="U44" s="93"/>
      <c r="V44" s="166" t="s">
        <v>641</v>
      </c>
      <c r="W44" s="194"/>
      <c r="X44" s="211"/>
      <c r="Y44" s="194" t="s">
        <v>642</v>
      </c>
    </row>
    <row r="45" s="184" customFormat="1" ht="24" customHeight="1" spans="1:25">
      <c r="A45" s="190">
        <v>40</v>
      </c>
      <c r="B45" s="193">
        <v>11736691</v>
      </c>
      <c r="C45" s="194" t="s">
        <v>659</v>
      </c>
      <c r="D45" s="195" t="s">
        <v>684</v>
      </c>
      <c r="E45" s="196" t="s">
        <v>677</v>
      </c>
      <c r="F45" s="196" t="s">
        <v>655</v>
      </c>
      <c r="G45" s="190" t="s">
        <v>651</v>
      </c>
      <c r="H45" s="190">
        <v>1</v>
      </c>
      <c r="I45" s="202">
        <v>40543</v>
      </c>
      <c r="J45" s="202">
        <v>40513</v>
      </c>
      <c r="K45" s="203"/>
      <c r="L45" s="203"/>
      <c r="M45" s="204">
        <v>7091.31</v>
      </c>
      <c r="N45" s="204">
        <v>384.78</v>
      </c>
      <c r="O45" s="205"/>
      <c r="P45" s="206"/>
      <c r="Q45" s="203"/>
      <c r="R45" s="209"/>
      <c r="S45" s="166" t="s">
        <v>640</v>
      </c>
      <c r="T45" s="93"/>
      <c r="U45" s="93"/>
      <c r="V45" s="166" t="s">
        <v>641</v>
      </c>
      <c r="W45" s="194"/>
      <c r="X45" s="211"/>
      <c r="Y45" s="194" t="s">
        <v>642</v>
      </c>
    </row>
    <row r="46" s="184" customFormat="1" ht="24" customHeight="1" spans="1:25">
      <c r="A46" s="190">
        <v>41</v>
      </c>
      <c r="B46" s="193">
        <v>11736695</v>
      </c>
      <c r="C46" s="194" t="s">
        <v>659</v>
      </c>
      <c r="D46" s="195" t="s">
        <v>694</v>
      </c>
      <c r="E46" s="196" t="s">
        <v>686</v>
      </c>
      <c r="F46" s="196" t="s">
        <v>655</v>
      </c>
      <c r="G46" s="190" t="s">
        <v>651</v>
      </c>
      <c r="H46" s="190">
        <v>1</v>
      </c>
      <c r="I46" s="202">
        <v>40543</v>
      </c>
      <c r="J46" s="202">
        <v>40513</v>
      </c>
      <c r="K46" s="203"/>
      <c r="L46" s="203"/>
      <c r="M46" s="204">
        <v>5129.27</v>
      </c>
      <c r="N46" s="204">
        <v>278.36</v>
      </c>
      <c r="O46" s="205"/>
      <c r="P46" s="206"/>
      <c r="Q46" s="203"/>
      <c r="R46" s="209"/>
      <c r="S46" s="166" t="s">
        <v>640</v>
      </c>
      <c r="T46" s="93"/>
      <c r="U46" s="93"/>
      <c r="V46" s="166" t="s">
        <v>641</v>
      </c>
      <c r="W46" s="194"/>
      <c r="X46" s="211"/>
      <c r="Y46" s="194" t="s">
        <v>642</v>
      </c>
    </row>
    <row r="47" s="184" customFormat="1" ht="24" customHeight="1" spans="1:25">
      <c r="A47" s="190">
        <v>42</v>
      </c>
      <c r="B47" s="193">
        <v>11735292</v>
      </c>
      <c r="C47" s="194" t="s">
        <v>659</v>
      </c>
      <c r="D47" s="195" t="s">
        <v>695</v>
      </c>
      <c r="E47" s="196" t="s">
        <v>685</v>
      </c>
      <c r="F47" s="196" t="s">
        <v>655</v>
      </c>
      <c r="G47" s="190" t="s">
        <v>651</v>
      </c>
      <c r="H47" s="190">
        <v>1</v>
      </c>
      <c r="I47" s="202">
        <v>40543</v>
      </c>
      <c r="J47" s="202">
        <v>40513</v>
      </c>
      <c r="K47" s="203"/>
      <c r="L47" s="203"/>
      <c r="M47" s="204">
        <v>2081.63</v>
      </c>
      <c r="N47" s="204">
        <v>112.97</v>
      </c>
      <c r="O47" s="205"/>
      <c r="P47" s="206"/>
      <c r="Q47" s="203"/>
      <c r="R47" s="209"/>
      <c r="S47" s="166" t="s">
        <v>640</v>
      </c>
      <c r="T47" s="93"/>
      <c r="U47" s="93"/>
      <c r="V47" s="166" t="s">
        <v>641</v>
      </c>
      <c r="W47" s="194"/>
      <c r="X47" s="211"/>
      <c r="Y47" s="194" t="s">
        <v>642</v>
      </c>
    </row>
    <row r="48" s="184" customFormat="1" ht="24" customHeight="1" spans="1:25">
      <c r="A48" s="190">
        <v>43</v>
      </c>
      <c r="B48" s="193">
        <v>11736666</v>
      </c>
      <c r="C48" s="194" t="s">
        <v>696</v>
      </c>
      <c r="D48" s="195" t="s">
        <v>660</v>
      </c>
      <c r="E48" s="196" t="s">
        <v>697</v>
      </c>
      <c r="F48" s="196" t="s">
        <v>655</v>
      </c>
      <c r="G48" s="190" t="s">
        <v>651</v>
      </c>
      <c r="H48" s="190">
        <v>1</v>
      </c>
      <c r="I48" s="202">
        <v>40543</v>
      </c>
      <c r="J48" s="202">
        <v>40513</v>
      </c>
      <c r="K48" s="203"/>
      <c r="L48" s="203"/>
      <c r="M48" s="204">
        <v>6387.15</v>
      </c>
      <c r="N48" s="204">
        <v>346.53</v>
      </c>
      <c r="O48" s="205"/>
      <c r="P48" s="206"/>
      <c r="Q48" s="203"/>
      <c r="R48" s="209"/>
      <c r="S48" s="166" t="s">
        <v>640</v>
      </c>
      <c r="T48" s="93"/>
      <c r="U48" s="93"/>
      <c r="V48" s="166" t="s">
        <v>641</v>
      </c>
      <c r="W48" s="194"/>
      <c r="X48" s="211"/>
      <c r="Y48" s="194" t="s">
        <v>642</v>
      </c>
    </row>
    <row r="49" s="184" customFormat="1" ht="24" customHeight="1" spans="1:25">
      <c r="A49" s="190">
        <v>44</v>
      </c>
      <c r="B49" s="193">
        <v>11736653</v>
      </c>
      <c r="C49" s="194" t="s">
        <v>645</v>
      </c>
      <c r="D49" s="195" t="s">
        <v>698</v>
      </c>
      <c r="E49" s="196" t="s">
        <v>699</v>
      </c>
      <c r="F49" s="196" t="s">
        <v>638</v>
      </c>
      <c r="G49" s="190" t="s">
        <v>700</v>
      </c>
      <c r="H49" s="190">
        <v>1</v>
      </c>
      <c r="I49" s="202">
        <v>40543</v>
      </c>
      <c r="J49" s="202">
        <v>40513</v>
      </c>
      <c r="K49" s="203"/>
      <c r="L49" s="203"/>
      <c r="M49" s="204">
        <v>1618.5</v>
      </c>
      <c r="N49" s="204">
        <v>87.87</v>
      </c>
      <c r="O49" s="205"/>
      <c r="P49" s="206"/>
      <c r="Q49" s="203"/>
      <c r="R49" s="209"/>
      <c r="S49" s="166" t="s">
        <v>640</v>
      </c>
      <c r="T49" s="93"/>
      <c r="U49" s="93"/>
      <c r="V49" s="166" t="s">
        <v>641</v>
      </c>
      <c r="W49" s="194"/>
      <c r="X49" s="211"/>
      <c r="Y49" s="194" t="s">
        <v>642</v>
      </c>
    </row>
    <row r="50" s="184" customFormat="1" ht="24" customHeight="1" spans="1:25">
      <c r="A50" s="190">
        <v>45</v>
      </c>
      <c r="B50" s="193">
        <v>11736590</v>
      </c>
      <c r="C50" s="194" t="s">
        <v>645</v>
      </c>
      <c r="D50" s="195" t="s">
        <v>701</v>
      </c>
      <c r="E50" s="196" t="s">
        <v>702</v>
      </c>
      <c r="F50" s="196" t="s">
        <v>638</v>
      </c>
      <c r="G50" s="190" t="s">
        <v>700</v>
      </c>
      <c r="H50" s="190">
        <v>1</v>
      </c>
      <c r="I50" s="202">
        <v>40543</v>
      </c>
      <c r="J50" s="202">
        <v>40513</v>
      </c>
      <c r="K50" s="203"/>
      <c r="L50" s="203"/>
      <c r="M50" s="204">
        <v>2114.83</v>
      </c>
      <c r="N50" s="204">
        <v>114.85</v>
      </c>
      <c r="O50" s="205"/>
      <c r="P50" s="206"/>
      <c r="Q50" s="203"/>
      <c r="R50" s="209"/>
      <c r="S50" s="166" t="s">
        <v>640</v>
      </c>
      <c r="T50" s="93"/>
      <c r="U50" s="93"/>
      <c r="V50" s="166" t="s">
        <v>641</v>
      </c>
      <c r="W50" s="194"/>
      <c r="X50" s="211"/>
      <c r="Y50" s="194" t="s">
        <v>642</v>
      </c>
    </row>
    <row r="51" s="184" customFormat="1" ht="24" customHeight="1" spans="1:25">
      <c r="A51" s="190">
        <v>46</v>
      </c>
      <c r="B51" s="193">
        <v>11736675</v>
      </c>
      <c r="C51" s="194" t="s">
        <v>645</v>
      </c>
      <c r="D51" s="195" t="s">
        <v>703</v>
      </c>
      <c r="E51" s="196" t="s">
        <v>699</v>
      </c>
      <c r="F51" s="196" t="s">
        <v>638</v>
      </c>
      <c r="G51" s="190" t="s">
        <v>700</v>
      </c>
      <c r="H51" s="190">
        <v>1</v>
      </c>
      <c r="I51" s="202">
        <v>40543</v>
      </c>
      <c r="J51" s="202">
        <v>40513</v>
      </c>
      <c r="K51" s="203"/>
      <c r="L51" s="203"/>
      <c r="M51" s="204">
        <v>1516.8</v>
      </c>
      <c r="N51" s="204">
        <v>82.38</v>
      </c>
      <c r="O51" s="205"/>
      <c r="P51" s="206"/>
      <c r="Q51" s="203"/>
      <c r="R51" s="209"/>
      <c r="S51" s="166" t="s">
        <v>640</v>
      </c>
      <c r="T51" s="93"/>
      <c r="U51" s="93"/>
      <c r="V51" s="166" t="s">
        <v>641</v>
      </c>
      <c r="W51" s="194"/>
      <c r="X51" s="211"/>
      <c r="Y51" s="194" t="s">
        <v>642</v>
      </c>
    </row>
    <row r="52" s="184" customFormat="1" ht="24" customHeight="1" spans="1:25">
      <c r="A52" s="190">
        <v>47</v>
      </c>
      <c r="B52" s="193">
        <v>11736618</v>
      </c>
      <c r="C52" s="194" t="s">
        <v>645</v>
      </c>
      <c r="D52" s="195" t="s">
        <v>703</v>
      </c>
      <c r="E52" s="196" t="s">
        <v>704</v>
      </c>
      <c r="F52" s="196" t="s">
        <v>638</v>
      </c>
      <c r="G52" s="190" t="s">
        <v>700</v>
      </c>
      <c r="H52" s="190">
        <v>1</v>
      </c>
      <c r="I52" s="202">
        <v>40543</v>
      </c>
      <c r="J52" s="202">
        <v>40513</v>
      </c>
      <c r="K52" s="203"/>
      <c r="L52" s="203"/>
      <c r="M52" s="204">
        <v>1516.83</v>
      </c>
      <c r="N52" s="204">
        <v>82.32</v>
      </c>
      <c r="O52" s="205"/>
      <c r="P52" s="206"/>
      <c r="Q52" s="203"/>
      <c r="R52" s="209"/>
      <c r="S52" s="166" t="s">
        <v>640</v>
      </c>
      <c r="T52" s="93"/>
      <c r="U52" s="93"/>
      <c r="V52" s="166" t="s">
        <v>641</v>
      </c>
      <c r="W52" s="194"/>
      <c r="X52" s="211"/>
      <c r="Y52" s="194" t="s">
        <v>642</v>
      </c>
    </row>
    <row r="53" s="184" customFormat="1" ht="24" customHeight="1" spans="1:25">
      <c r="A53" s="190">
        <v>48</v>
      </c>
      <c r="B53" s="193">
        <v>11736678</v>
      </c>
      <c r="C53" s="194" t="s">
        <v>645</v>
      </c>
      <c r="D53" s="195" t="s">
        <v>703</v>
      </c>
      <c r="E53" s="196" t="s">
        <v>704</v>
      </c>
      <c r="F53" s="196" t="s">
        <v>638</v>
      </c>
      <c r="G53" s="190" t="s">
        <v>700</v>
      </c>
      <c r="H53" s="190">
        <v>1</v>
      </c>
      <c r="I53" s="202">
        <v>40543</v>
      </c>
      <c r="J53" s="202">
        <v>40513</v>
      </c>
      <c r="K53" s="203"/>
      <c r="L53" s="203"/>
      <c r="M53" s="204">
        <v>1516.8</v>
      </c>
      <c r="N53" s="204">
        <v>82.38</v>
      </c>
      <c r="O53" s="205"/>
      <c r="P53" s="206"/>
      <c r="Q53" s="203"/>
      <c r="R53" s="209"/>
      <c r="S53" s="166" t="s">
        <v>640</v>
      </c>
      <c r="T53" s="93"/>
      <c r="U53" s="93"/>
      <c r="V53" s="166" t="s">
        <v>641</v>
      </c>
      <c r="W53" s="194"/>
      <c r="X53" s="211"/>
      <c r="Y53" s="194" t="s">
        <v>642</v>
      </c>
    </row>
    <row r="54" s="184" customFormat="1" ht="24" customHeight="1" spans="1:25">
      <c r="A54" s="190">
        <v>49</v>
      </c>
      <c r="B54" s="193">
        <v>11736622</v>
      </c>
      <c r="C54" s="194" t="s">
        <v>645</v>
      </c>
      <c r="D54" s="195" t="s">
        <v>703</v>
      </c>
      <c r="E54" s="196" t="s">
        <v>704</v>
      </c>
      <c r="F54" s="196" t="s">
        <v>638</v>
      </c>
      <c r="G54" s="190" t="s">
        <v>700</v>
      </c>
      <c r="H54" s="190">
        <v>1</v>
      </c>
      <c r="I54" s="202">
        <v>40543</v>
      </c>
      <c r="J54" s="202">
        <v>40513</v>
      </c>
      <c r="K54" s="203"/>
      <c r="L54" s="203"/>
      <c r="M54" s="204">
        <v>1516.8</v>
      </c>
      <c r="N54" s="204">
        <v>82.38</v>
      </c>
      <c r="O54" s="205"/>
      <c r="P54" s="206"/>
      <c r="Q54" s="203"/>
      <c r="R54" s="209"/>
      <c r="S54" s="166" t="s">
        <v>640</v>
      </c>
      <c r="T54" s="93"/>
      <c r="U54" s="93"/>
      <c r="V54" s="166" t="s">
        <v>641</v>
      </c>
      <c r="W54" s="194"/>
      <c r="X54" s="211"/>
      <c r="Y54" s="194" t="s">
        <v>642</v>
      </c>
    </row>
    <row r="55" s="184" customFormat="1" ht="24" customHeight="1" spans="1:25">
      <c r="A55" s="190">
        <v>50</v>
      </c>
      <c r="B55" s="193">
        <v>11735299</v>
      </c>
      <c r="C55" s="194" t="s">
        <v>635</v>
      </c>
      <c r="D55" s="195" t="s">
        <v>690</v>
      </c>
      <c r="E55" s="196" t="s">
        <v>705</v>
      </c>
      <c r="F55" s="196" t="s">
        <v>638</v>
      </c>
      <c r="G55" s="190" t="s">
        <v>639</v>
      </c>
      <c r="H55" s="190">
        <v>1</v>
      </c>
      <c r="I55" s="202">
        <v>40543</v>
      </c>
      <c r="J55" s="202">
        <v>40513</v>
      </c>
      <c r="K55" s="203"/>
      <c r="L55" s="203"/>
      <c r="M55" s="204">
        <v>2081.65</v>
      </c>
      <c r="N55" s="204">
        <v>112.9</v>
      </c>
      <c r="O55" s="205"/>
      <c r="P55" s="206"/>
      <c r="Q55" s="203"/>
      <c r="R55" s="209"/>
      <c r="S55" s="166" t="s">
        <v>640</v>
      </c>
      <c r="T55" s="93"/>
      <c r="U55" s="93"/>
      <c r="V55" s="166" t="s">
        <v>641</v>
      </c>
      <c r="W55" s="194"/>
      <c r="X55" s="211"/>
      <c r="Y55" s="194" t="s">
        <v>642</v>
      </c>
    </row>
    <row r="56" s="184" customFormat="1" ht="24" customHeight="1" spans="1:25">
      <c r="A56" s="190">
        <v>51</v>
      </c>
      <c r="B56" s="193">
        <v>11736649</v>
      </c>
      <c r="C56" s="194" t="s">
        <v>635</v>
      </c>
      <c r="D56" s="195" t="s">
        <v>706</v>
      </c>
      <c r="E56" s="196" t="s">
        <v>707</v>
      </c>
      <c r="F56" s="196" t="s">
        <v>638</v>
      </c>
      <c r="G56" s="190" t="s">
        <v>639</v>
      </c>
      <c r="H56" s="190">
        <v>1</v>
      </c>
      <c r="I56" s="202">
        <v>40543</v>
      </c>
      <c r="J56" s="202">
        <v>40513</v>
      </c>
      <c r="K56" s="203"/>
      <c r="L56" s="203"/>
      <c r="M56" s="204">
        <v>1634.68</v>
      </c>
      <c r="N56" s="204">
        <v>88.75</v>
      </c>
      <c r="O56" s="205"/>
      <c r="P56" s="206"/>
      <c r="Q56" s="203"/>
      <c r="R56" s="209"/>
      <c r="S56" s="166" t="s">
        <v>640</v>
      </c>
      <c r="T56" s="93"/>
      <c r="U56" s="93"/>
      <c r="V56" s="166" t="s">
        <v>641</v>
      </c>
      <c r="W56" s="194"/>
      <c r="X56" s="211"/>
      <c r="Y56" s="194" t="s">
        <v>642</v>
      </c>
    </row>
    <row r="57" s="184" customFormat="1" ht="24" customHeight="1" spans="1:25">
      <c r="A57" s="190">
        <v>52</v>
      </c>
      <c r="B57" s="193">
        <v>11736614</v>
      </c>
      <c r="C57" s="194" t="s">
        <v>635</v>
      </c>
      <c r="D57" s="195" t="s">
        <v>684</v>
      </c>
      <c r="E57" s="196" t="s">
        <v>637</v>
      </c>
      <c r="F57" s="196" t="s">
        <v>638</v>
      </c>
      <c r="G57" s="190" t="s">
        <v>639</v>
      </c>
      <c r="H57" s="190">
        <v>1</v>
      </c>
      <c r="I57" s="202">
        <v>40543</v>
      </c>
      <c r="J57" s="202">
        <v>40513</v>
      </c>
      <c r="K57" s="203"/>
      <c r="L57" s="203"/>
      <c r="M57" s="204">
        <v>1670.2</v>
      </c>
      <c r="N57" s="204">
        <v>90.7</v>
      </c>
      <c r="O57" s="205"/>
      <c r="P57" s="206"/>
      <c r="Q57" s="203"/>
      <c r="R57" s="209"/>
      <c r="S57" s="166" t="s">
        <v>640</v>
      </c>
      <c r="T57" s="93"/>
      <c r="U57" s="93"/>
      <c r="V57" s="166" t="s">
        <v>641</v>
      </c>
      <c r="W57" s="194"/>
      <c r="X57" s="211"/>
      <c r="Y57" s="194" t="s">
        <v>642</v>
      </c>
    </row>
    <row r="58" s="184" customFormat="1" ht="24" customHeight="1" spans="1:25">
      <c r="A58" s="190">
        <v>53</v>
      </c>
      <c r="B58" s="193">
        <v>11736586</v>
      </c>
      <c r="C58" s="194" t="s">
        <v>635</v>
      </c>
      <c r="D58" s="195" t="s">
        <v>708</v>
      </c>
      <c r="E58" s="196" t="s">
        <v>709</v>
      </c>
      <c r="F58" s="196" t="s">
        <v>638</v>
      </c>
      <c r="G58" s="190" t="s">
        <v>639</v>
      </c>
      <c r="H58" s="190">
        <v>1</v>
      </c>
      <c r="I58" s="202">
        <v>40543</v>
      </c>
      <c r="J58" s="202">
        <v>40513</v>
      </c>
      <c r="K58" s="203"/>
      <c r="L58" s="203"/>
      <c r="M58" s="204">
        <v>1670.2</v>
      </c>
      <c r="N58" s="204">
        <v>90.7</v>
      </c>
      <c r="O58" s="205"/>
      <c r="P58" s="206"/>
      <c r="Q58" s="203"/>
      <c r="R58" s="209"/>
      <c r="S58" s="166" t="s">
        <v>640</v>
      </c>
      <c r="T58" s="93"/>
      <c r="U58" s="93"/>
      <c r="V58" s="166" t="s">
        <v>641</v>
      </c>
      <c r="W58" s="194"/>
      <c r="X58" s="211"/>
      <c r="Y58" s="194" t="s">
        <v>642</v>
      </c>
    </row>
    <row r="59" s="184" customFormat="1" ht="24" customHeight="1" spans="1:25">
      <c r="A59" s="190">
        <v>54</v>
      </c>
      <c r="B59" s="193">
        <v>11736608</v>
      </c>
      <c r="C59" s="194" t="s">
        <v>635</v>
      </c>
      <c r="D59" s="195" t="s">
        <v>710</v>
      </c>
      <c r="E59" s="196" t="s">
        <v>709</v>
      </c>
      <c r="F59" s="196" t="s">
        <v>638</v>
      </c>
      <c r="G59" s="190" t="s">
        <v>639</v>
      </c>
      <c r="H59" s="190">
        <v>1</v>
      </c>
      <c r="I59" s="202">
        <v>40543</v>
      </c>
      <c r="J59" s="202">
        <v>40513</v>
      </c>
      <c r="K59" s="203"/>
      <c r="L59" s="203"/>
      <c r="M59" s="204">
        <v>2511.4</v>
      </c>
      <c r="N59" s="204">
        <v>136.3</v>
      </c>
      <c r="O59" s="205"/>
      <c r="P59" s="206"/>
      <c r="Q59" s="203"/>
      <c r="R59" s="209"/>
      <c r="S59" s="166" t="s">
        <v>640</v>
      </c>
      <c r="T59" s="93"/>
      <c r="U59" s="93"/>
      <c r="V59" s="166" t="s">
        <v>641</v>
      </c>
      <c r="W59" s="194"/>
      <c r="X59" s="211"/>
      <c r="Y59" s="194" t="s">
        <v>642</v>
      </c>
    </row>
    <row r="60" s="184" customFormat="1" ht="24" customHeight="1" spans="1:25">
      <c r="A60" s="190">
        <v>55</v>
      </c>
      <c r="B60" s="193">
        <v>11736579</v>
      </c>
      <c r="C60" s="194" t="s">
        <v>711</v>
      </c>
      <c r="D60" s="195" t="s">
        <v>683</v>
      </c>
      <c r="E60" s="196" t="s">
        <v>712</v>
      </c>
      <c r="F60" s="196" t="s">
        <v>638</v>
      </c>
      <c r="G60" s="190" t="s">
        <v>639</v>
      </c>
      <c r="H60" s="190">
        <v>1</v>
      </c>
      <c r="I60" s="202">
        <v>40543</v>
      </c>
      <c r="J60" s="202">
        <v>40513</v>
      </c>
      <c r="K60" s="203"/>
      <c r="L60" s="203"/>
      <c r="M60" s="204">
        <v>2511.4</v>
      </c>
      <c r="N60" s="204">
        <v>136.3</v>
      </c>
      <c r="O60" s="205"/>
      <c r="P60" s="206"/>
      <c r="Q60" s="203"/>
      <c r="R60" s="209"/>
      <c r="S60" s="166" t="s">
        <v>640</v>
      </c>
      <c r="T60" s="93"/>
      <c r="U60" s="93"/>
      <c r="V60" s="166" t="s">
        <v>641</v>
      </c>
      <c r="W60" s="194"/>
      <c r="X60" s="211"/>
      <c r="Y60" s="194" t="s">
        <v>642</v>
      </c>
    </row>
    <row r="61" s="184" customFormat="1" ht="24" customHeight="1" spans="1:25">
      <c r="A61" s="190">
        <v>56</v>
      </c>
      <c r="B61" s="193">
        <v>11736641</v>
      </c>
      <c r="C61" s="194" t="s">
        <v>635</v>
      </c>
      <c r="D61" s="195" t="s">
        <v>687</v>
      </c>
      <c r="E61" s="196" t="s">
        <v>713</v>
      </c>
      <c r="F61" s="196" t="s">
        <v>638</v>
      </c>
      <c r="G61" s="190" t="s">
        <v>639</v>
      </c>
      <c r="H61" s="190">
        <v>1</v>
      </c>
      <c r="I61" s="202">
        <v>40543</v>
      </c>
      <c r="J61" s="202">
        <v>40513</v>
      </c>
      <c r="K61" s="203"/>
      <c r="L61" s="203"/>
      <c r="M61" s="204">
        <v>756.42</v>
      </c>
      <c r="N61" s="204">
        <v>41.1</v>
      </c>
      <c r="O61" s="205"/>
      <c r="P61" s="206"/>
      <c r="Q61" s="203"/>
      <c r="R61" s="209"/>
      <c r="S61" s="166" t="s">
        <v>640</v>
      </c>
      <c r="T61" s="93"/>
      <c r="U61" s="93"/>
      <c r="V61" s="166" t="s">
        <v>641</v>
      </c>
      <c r="W61" s="194"/>
      <c r="X61" s="211"/>
      <c r="Y61" s="194" t="s">
        <v>642</v>
      </c>
    </row>
    <row r="62" s="184" customFormat="1" ht="24" customHeight="1" spans="1:25">
      <c r="A62" s="190">
        <v>57</v>
      </c>
      <c r="B62" s="193">
        <v>11736627</v>
      </c>
      <c r="C62" s="194" t="s">
        <v>635</v>
      </c>
      <c r="D62" s="195" t="s">
        <v>678</v>
      </c>
      <c r="E62" s="196" t="s">
        <v>709</v>
      </c>
      <c r="F62" s="196" t="s">
        <v>638</v>
      </c>
      <c r="G62" s="190" t="s">
        <v>639</v>
      </c>
      <c r="H62" s="190">
        <v>1</v>
      </c>
      <c r="I62" s="202">
        <v>40543</v>
      </c>
      <c r="J62" s="202">
        <v>40513</v>
      </c>
      <c r="K62" s="203"/>
      <c r="L62" s="203"/>
      <c r="M62" s="204">
        <v>1831.25</v>
      </c>
      <c r="N62" s="204">
        <v>99.38</v>
      </c>
      <c r="O62" s="205"/>
      <c r="P62" s="206"/>
      <c r="Q62" s="203"/>
      <c r="R62" s="209"/>
      <c r="S62" s="166" t="s">
        <v>640</v>
      </c>
      <c r="T62" s="93"/>
      <c r="U62" s="93"/>
      <c r="V62" s="166" t="s">
        <v>641</v>
      </c>
      <c r="W62" s="194"/>
      <c r="X62" s="211"/>
      <c r="Y62" s="194" t="s">
        <v>642</v>
      </c>
    </row>
    <row r="63" s="184" customFormat="1" ht="24" customHeight="1" spans="1:25">
      <c r="A63" s="190">
        <v>58</v>
      </c>
      <c r="B63" s="193">
        <v>11736594</v>
      </c>
      <c r="C63" s="194" t="s">
        <v>635</v>
      </c>
      <c r="D63" s="195" t="s">
        <v>714</v>
      </c>
      <c r="E63" s="196" t="s">
        <v>699</v>
      </c>
      <c r="F63" s="196" t="s">
        <v>638</v>
      </c>
      <c r="G63" s="190" t="s">
        <v>639</v>
      </c>
      <c r="H63" s="190">
        <v>1</v>
      </c>
      <c r="I63" s="202">
        <v>40543</v>
      </c>
      <c r="J63" s="202">
        <v>40513</v>
      </c>
      <c r="K63" s="203"/>
      <c r="L63" s="203"/>
      <c r="M63" s="204">
        <v>3376.04</v>
      </c>
      <c r="N63" s="204">
        <v>183.2</v>
      </c>
      <c r="O63" s="205"/>
      <c r="P63" s="206"/>
      <c r="Q63" s="203"/>
      <c r="R63" s="209"/>
      <c r="S63" s="166" t="s">
        <v>640</v>
      </c>
      <c r="T63" s="93"/>
      <c r="U63" s="93"/>
      <c r="V63" s="166" t="s">
        <v>641</v>
      </c>
      <c r="W63" s="194"/>
      <c r="X63" s="211"/>
      <c r="Y63" s="194" t="s">
        <v>642</v>
      </c>
    </row>
    <row r="64" s="184" customFormat="1" ht="24" customHeight="1" spans="1:25">
      <c r="A64" s="190">
        <v>59</v>
      </c>
      <c r="B64" s="193">
        <v>11736597</v>
      </c>
      <c r="C64" s="194" t="s">
        <v>635</v>
      </c>
      <c r="D64" s="195" t="s">
        <v>715</v>
      </c>
      <c r="E64" s="196" t="s">
        <v>704</v>
      </c>
      <c r="F64" s="196" t="s">
        <v>638</v>
      </c>
      <c r="G64" s="190" t="s">
        <v>639</v>
      </c>
      <c r="H64" s="190">
        <v>1</v>
      </c>
      <c r="I64" s="202">
        <v>40543</v>
      </c>
      <c r="J64" s="202">
        <v>40513</v>
      </c>
      <c r="K64" s="203"/>
      <c r="L64" s="203"/>
      <c r="M64" s="204">
        <v>3376.04</v>
      </c>
      <c r="N64" s="204">
        <v>183.2</v>
      </c>
      <c r="O64" s="205"/>
      <c r="P64" s="206"/>
      <c r="Q64" s="203"/>
      <c r="R64" s="209"/>
      <c r="S64" s="166" t="s">
        <v>640</v>
      </c>
      <c r="T64" s="93"/>
      <c r="U64" s="93"/>
      <c r="V64" s="166" t="s">
        <v>641</v>
      </c>
      <c r="W64" s="194"/>
      <c r="X64" s="211"/>
      <c r="Y64" s="194" t="s">
        <v>642</v>
      </c>
    </row>
    <row r="65" s="184" customFormat="1" ht="24" customHeight="1" spans="1:25">
      <c r="A65" s="190">
        <v>60</v>
      </c>
      <c r="B65" s="193">
        <v>11736662</v>
      </c>
      <c r="C65" s="194" t="s">
        <v>711</v>
      </c>
      <c r="D65" s="195" t="s">
        <v>716</v>
      </c>
      <c r="E65" s="196" t="s">
        <v>709</v>
      </c>
      <c r="F65" s="196" t="s">
        <v>638</v>
      </c>
      <c r="G65" s="190" t="s">
        <v>639</v>
      </c>
      <c r="H65" s="190">
        <v>1</v>
      </c>
      <c r="I65" s="202">
        <v>40543</v>
      </c>
      <c r="J65" s="202">
        <v>40513</v>
      </c>
      <c r="K65" s="203"/>
      <c r="L65" s="203"/>
      <c r="M65" s="204">
        <v>2737.35</v>
      </c>
      <c r="N65" s="204">
        <v>148.5</v>
      </c>
      <c r="O65" s="205"/>
      <c r="P65" s="206"/>
      <c r="Q65" s="203"/>
      <c r="R65" s="209"/>
      <c r="S65" s="166" t="s">
        <v>640</v>
      </c>
      <c r="T65" s="93"/>
      <c r="U65" s="93"/>
      <c r="V65" s="166" t="s">
        <v>641</v>
      </c>
      <c r="W65" s="194"/>
      <c r="X65" s="211"/>
      <c r="Y65" s="194" t="s">
        <v>642</v>
      </c>
    </row>
    <row r="66" s="184" customFormat="1" ht="24" customHeight="1" spans="1:25">
      <c r="A66" s="190">
        <v>61</v>
      </c>
      <c r="B66" s="193">
        <v>11736626</v>
      </c>
      <c r="C66" s="194" t="s">
        <v>635</v>
      </c>
      <c r="D66" s="195" t="s">
        <v>689</v>
      </c>
      <c r="E66" s="196" t="s">
        <v>717</v>
      </c>
      <c r="F66" s="196" t="s">
        <v>638</v>
      </c>
      <c r="G66" s="190" t="s">
        <v>639</v>
      </c>
      <c r="H66" s="190">
        <v>1</v>
      </c>
      <c r="I66" s="202">
        <v>40543</v>
      </c>
      <c r="J66" s="202">
        <v>40513</v>
      </c>
      <c r="K66" s="203"/>
      <c r="L66" s="203"/>
      <c r="M66" s="204">
        <v>1568.06</v>
      </c>
      <c r="N66" s="204">
        <v>85.04</v>
      </c>
      <c r="O66" s="205"/>
      <c r="P66" s="206"/>
      <c r="Q66" s="203"/>
      <c r="R66" s="209"/>
      <c r="S66" s="166" t="s">
        <v>640</v>
      </c>
      <c r="T66" s="93"/>
      <c r="U66" s="93"/>
      <c r="V66" s="166" t="s">
        <v>641</v>
      </c>
      <c r="W66" s="194"/>
      <c r="X66" s="211"/>
      <c r="Y66" s="194" t="s">
        <v>642</v>
      </c>
    </row>
    <row r="67" s="184" customFormat="1" ht="24" customHeight="1" spans="1:25">
      <c r="A67" s="190">
        <v>62</v>
      </c>
      <c r="B67" s="193">
        <v>11736648</v>
      </c>
      <c r="C67" s="194" t="s">
        <v>635</v>
      </c>
      <c r="D67" s="195" t="s">
        <v>718</v>
      </c>
      <c r="E67" s="196" t="s">
        <v>719</v>
      </c>
      <c r="F67" s="196" t="s">
        <v>638</v>
      </c>
      <c r="G67" s="190" t="s">
        <v>639</v>
      </c>
      <c r="H67" s="190">
        <v>1</v>
      </c>
      <c r="I67" s="202">
        <v>40543</v>
      </c>
      <c r="J67" s="202">
        <v>40513</v>
      </c>
      <c r="K67" s="203"/>
      <c r="L67" s="203"/>
      <c r="M67" s="204">
        <v>5796.23</v>
      </c>
      <c r="N67" s="204">
        <v>314.51</v>
      </c>
      <c r="O67" s="205"/>
      <c r="P67" s="206"/>
      <c r="Q67" s="203"/>
      <c r="R67" s="209"/>
      <c r="S67" s="166" t="s">
        <v>640</v>
      </c>
      <c r="T67" s="93"/>
      <c r="U67" s="93"/>
      <c r="V67" s="166" t="s">
        <v>641</v>
      </c>
      <c r="W67" s="194"/>
      <c r="X67" s="211"/>
      <c r="Y67" s="194" t="s">
        <v>642</v>
      </c>
    </row>
    <row r="68" s="184" customFormat="1" ht="24" customHeight="1" spans="1:25">
      <c r="A68" s="190">
        <v>63</v>
      </c>
      <c r="B68" s="193">
        <v>11736652</v>
      </c>
      <c r="C68" s="194" t="s">
        <v>711</v>
      </c>
      <c r="D68" s="195" t="s">
        <v>720</v>
      </c>
      <c r="E68" s="196" t="s">
        <v>712</v>
      </c>
      <c r="F68" s="196" t="s">
        <v>638</v>
      </c>
      <c r="G68" s="190" t="s">
        <v>639</v>
      </c>
      <c r="H68" s="190">
        <v>1</v>
      </c>
      <c r="I68" s="202">
        <v>40543</v>
      </c>
      <c r="J68" s="202">
        <v>40513</v>
      </c>
      <c r="K68" s="203"/>
      <c r="L68" s="203"/>
      <c r="M68" s="204">
        <v>11592.47</v>
      </c>
      <c r="N68" s="204">
        <v>628.94</v>
      </c>
      <c r="O68" s="205"/>
      <c r="P68" s="206"/>
      <c r="Q68" s="203"/>
      <c r="R68" s="209"/>
      <c r="S68" s="166" t="s">
        <v>640</v>
      </c>
      <c r="T68" s="93"/>
      <c r="U68" s="93"/>
      <c r="V68" s="166" t="s">
        <v>641</v>
      </c>
      <c r="W68" s="194"/>
      <c r="X68" s="211"/>
      <c r="Y68" s="194" t="s">
        <v>642</v>
      </c>
    </row>
    <row r="69" s="184" customFormat="1" ht="24" customHeight="1" spans="1:25">
      <c r="A69" s="190">
        <v>64</v>
      </c>
      <c r="B69" s="193">
        <v>11736642</v>
      </c>
      <c r="C69" s="194" t="s">
        <v>635</v>
      </c>
      <c r="D69" s="195" t="s">
        <v>718</v>
      </c>
      <c r="E69" s="196" t="s">
        <v>699</v>
      </c>
      <c r="F69" s="196" t="s">
        <v>638</v>
      </c>
      <c r="G69" s="190" t="s">
        <v>639</v>
      </c>
      <c r="H69" s="190">
        <v>1</v>
      </c>
      <c r="I69" s="202">
        <v>40543</v>
      </c>
      <c r="J69" s="202">
        <v>40513</v>
      </c>
      <c r="K69" s="203"/>
      <c r="L69" s="203"/>
      <c r="M69" s="204">
        <v>2104.6</v>
      </c>
      <c r="N69" s="204">
        <v>114.25</v>
      </c>
      <c r="O69" s="205"/>
      <c r="P69" s="206"/>
      <c r="Q69" s="203"/>
      <c r="R69" s="209"/>
      <c r="S69" s="166" t="s">
        <v>640</v>
      </c>
      <c r="T69" s="93"/>
      <c r="U69" s="93"/>
      <c r="V69" s="166" t="s">
        <v>641</v>
      </c>
      <c r="W69" s="194"/>
      <c r="X69" s="211"/>
      <c r="Y69" s="194" t="s">
        <v>642</v>
      </c>
    </row>
    <row r="70" s="184" customFormat="1" ht="24" customHeight="1" spans="1:25">
      <c r="A70" s="190">
        <v>65</v>
      </c>
      <c r="B70" s="193">
        <v>11736677</v>
      </c>
      <c r="C70" s="194" t="s">
        <v>635</v>
      </c>
      <c r="D70" s="195" t="s">
        <v>718</v>
      </c>
      <c r="E70" s="196" t="s">
        <v>699</v>
      </c>
      <c r="F70" s="196" t="s">
        <v>638</v>
      </c>
      <c r="G70" s="190" t="s">
        <v>639</v>
      </c>
      <c r="H70" s="190">
        <v>1</v>
      </c>
      <c r="I70" s="202">
        <v>40543</v>
      </c>
      <c r="J70" s="202">
        <v>40513</v>
      </c>
      <c r="K70" s="203"/>
      <c r="L70" s="203"/>
      <c r="M70" s="204">
        <v>2104.6</v>
      </c>
      <c r="N70" s="204">
        <v>114.25</v>
      </c>
      <c r="O70" s="205"/>
      <c r="P70" s="206"/>
      <c r="Q70" s="203"/>
      <c r="R70" s="209"/>
      <c r="S70" s="166" t="s">
        <v>640</v>
      </c>
      <c r="T70" s="93"/>
      <c r="U70" s="93"/>
      <c r="V70" s="166" t="s">
        <v>641</v>
      </c>
      <c r="W70" s="194"/>
      <c r="X70" s="211"/>
      <c r="Y70" s="194" t="s">
        <v>642</v>
      </c>
    </row>
    <row r="71" s="184" customFormat="1" ht="24" customHeight="1" spans="1:25">
      <c r="A71" s="190">
        <v>66</v>
      </c>
      <c r="B71" s="193">
        <v>11736646</v>
      </c>
      <c r="C71" s="194" t="s">
        <v>635</v>
      </c>
      <c r="D71" s="195" t="s">
        <v>718</v>
      </c>
      <c r="E71" s="196" t="s">
        <v>699</v>
      </c>
      <c r="F71" s="196" t="s">
        <v>638</v>
      </c>
      <c r="G71" s="190" t="s">
        <v>639</v>
      </c>
      <c r="H71" s="190">
        <v>1</v>
      </c>
      <c r="I71" s="202">
        <v>40543</v>
      </c>
      <c r="J71" s="202">
        <v>40513</v>
      </c>
      <c r="K71" s="203"/>
      <c r="L71" s="203"/>
      <c r="M71" s="204">
        <v>2104.6</v>
      </c>
      <c r="N71" s="204">
        <v>114.25</v>
      </c>
      <c r="O71" s="205"/>
      <c r="P71" s="206"/>
      <c r="Q71" s="203"/>
      <c r="R71" s="209"/>
      <c r="S71" s="166" t="s">
        <v>640</v>
      </c>
      <c r="T71" s="93"/>
      <c r="U71" s="93"/>
      <c r="V71" s="166" t="s">
        <v>641</v>
      </c>
      <c r="W71" s="194"/>
      <c r="X71" s="211"/>
      <c r="Y71" s="194" t="s">
        <v>642</v>
      </c>
    </row>
    <row r="72" s="184" customFormat="1" ht="24" customHeight="1" spans="1:25">
      <c r="A72" s="190">
        <v>67</v>
      </c>
      <c r="B72" s="193">
        <v>11736681</v>
      </c>
      <c r="C72" s="194" t="s">
        <v>635</v>
      </c>
      <c r="D72" s="195" t="s">
        <v>718</v>
      </c>
      <c r="E72" s="196" t="s">
        <v>699</v>
      </c>
      <c r="F72" s="196" t="s">
        <v>638</v>
      </c>
      <c r="G72" s="190" t="s">
        <v>639</v>
      </c>
      <c r="H72" s="190">
        <v>1</v>
      </c>
      <c r="I72" s="202">
        <v>40543</v>
      </c>
      <c r="J72" s="202">
        <v>40513</v>
      </c>
      <c r="K72" s="203"/>
      <c r="L72" s="203"/>
      <c r="M72" s="204">
        <v>2104.6</v>
      </c>
      <c r="N72" s="204">
        <v>114.25</v>
      </c>
      <c r="O72" s="205"/>
      <c r="P72" s="206"/>
      <c r="Q72" s="203"/>
      <c r="R72" s="209"/>
      <c r="S72" s="166" t="s">
        <v>640</v>
      </c>
      <c r="T72" s="93"/>
      <c r="U72" s="93"/>
      <c r="V72" s="166" t="s">
        <v>641</v>
      </c>
      <c r="W72" s="194"/>
      <c r="X72" s="211"/>
      <c r="Y72" s="194" t="s">
        <v>642</v>
      </c>
    </row>
    <row r="73" s="184" customFormat="1" ht="24" customHeight="1" spans="1:25">
      <c r="A73" s="190">
        <v>68</v>
      </c>
      <c r="B73" s="193">
        <v>11736650</v>
      </c>
      <c r="C73" s="194" t="s">
        <v>635</v>
      </c>
      <c r="D73" s="195" t="s">
        <v>718</v>
      </c>
      <c r="E73" s="196" t="s">
        <v>699</v>
      </c>
      <c r="F73" s="196" t="s">
        <v>638</v>
      </c>
      <c r="G73" s="190" t="s">
        <v>639</v>
      </c>
      <c r="H73" s="190">
        <v>1</v>
      </c>
      <c r="I73" s="202">
        <v>40543</v>
      </c>
      <c r="J73" s="202">
        <v>40513</v>
      </c>
      <c r="K73" s="203"/>
      <c r="L73" s="203"/>
      <c r="M73" s="204">
        <v>2104.6</v>
      </c>
      <c r="N73" s="204">
        <v>114.25</v>
      </c>
      <c r="O73" s="205"/>
      <c r="P73" s="206"/>
      <c r="Q73" s="203"/>
      <c r="R73" s="209"/>
      <c r="S73" s="166" t="s">
        <v>640</v>
      </c>
      <c r="T73" s="93"/>
      <c r="U73" s="93"/>
      <c r="V73" s="166" t="s">
        <v>641</v>
      </c>
      <c r="W73" s="194"/>
      <c r="X73" s="211"/>
      <c r="Y73" s="194" t="s">
        <v>642</v>
      </c>
    </row>
    <row r="74" s="184" customFormat="1" ht="24" customHeight="1" spans="1:25">
      <c r="A74" s="190">
        <v>69</v>
      </c>
      <c r="B74" s="193">
        <v>11736685</v>
      </c>
      <c r="C74" s="194" t="s">
        <v>635</v>
      </c>
      <c r="D74" s="195" t="s">
        <v>718</v>
      </c>
      <c r="E74" s="196" t="s">
        <v>699</v>
      </c>
      <c r="F74" s="196" t="s">
        <v>638</v>
      </c>
      <c r="G74" s="190" t="s">
        <v>639</v>
      </c>
      <c r="H74" s="190">
        <v>1</v>
      </c>
      <c r="I74" s="202">
        <v>40543</v>
      </c>
      <c r="J74" s="202">
        <v>40513</v>
      </c>
      <c r="K74" s="203"/>
      <c r="L74" s="203"/>
      <c r="M74" s="204">
        <v>2104.6</v>
      </c>
      <c r="N74" s="204">
        <v>114.25</v>
      </c>
      <c r="O74" s="205"/>
      <c r="P74" s="206"/>
      <c r="Q74" s="203"/>
      <c r="R74" s="209"/>
      <c r="S74" s="166" t="s">
        <v>640</v>
      </c>
      <c r="T74" s="93"/>
      <c r="U74" s="93"/>
      <c r="V74" s="166" t="s">
        <v>641</v>
      </c>
      <c r="W74" s="194"/>
      <c r="X74" s="211"/>
      <c r="Y74" s="194" t="s">
        <v>642</v>
      </c>
    </row>
    <row r="75" s="184" customFormat="1" ht="24" customHeight="1" spans="1:25">
      <c r="A75" s="190">
        <v>70</v>
      </c>
      <c r="B75" s="193">
        <v>11736656</v>
      </c>
      <c r="C75" s="194" t="s">
        <v>635</v>
      </c>
      <c r="D75" s="195" t="s">
        <v>718</v>
      </c>
      <c r="E75" s="196" t="s">
        <v>699</v>
      </c>
      <c r="F75" s="196" t="s">
        <v>638</v>
      </c>
      <c r="G75" s="190" t="s">
        <v>639</v>
      </c>
      <c r="H75" s="190">
        <v>1</v>
      </c>
      <c r="I75" s="202">
        <v>40543</v>
      </c>
      <c r="J75" s="202">
        <v>40513</v>
      </c>
      <c r="K75" s="203"/>
      <c r="L75" s="203"/>
      <c r="M75" s="204">
        <v>2104.6</v>
      </c>
      <c r="N75" s="204">
        <v>114.25</v>
      </c>
      <c r="O75" s="205"/>
      <c r="P75" s="206"/>
      <c r="Q75" s="203"/>
      <c r="R75" s="209"/>
      <c r="S75" s="166" t="s">
        <v>640</v>
      </c>
      <c r="T75" s="93"/>
      <c r="U75" s="93"/>
      <c r="V75" s="166" t="s">
        <v>641</v>
      </c>
      <c r="W75" s="194"/>
      <c r="X75" s="211"/>
      <c r="Y75" s="194" t="s">
        <v>642</v>
      </c>
    </row>
    <row r="76" s="184" customFormat="1" ht="24" customHeight="1" spans="1:25">
      <c r="A76" s="190">
        <v>71</v>
      </c>
      <c r="B76" s="193">
        <v>11736689</v>
      </c>
      <c r="C76" s="194" t="s">
        <v>635</v>
      </c>
      <c r="D76" s="195" t="s">
        <v>718</v>
      </c>
      <c r="E76" s="196" t="s">
        <v>699</v>
      </c>
      <c r="F76" s="196" t="s">
        <v>638</v>
      </c>
      <c r="G76" s="190" t="s">
        <v>639</v>
      </c>
      <c r="H76" s="190">
        <v>1</v>
      </c>
      <c r="I76" s="202">
        <v>40543</v>
      </c>
      <c r="J76" s="202">
        <v>40513</v>
      </c>
      <c r="K76" s="203"/>
      <c r="L76" s="203"/>
      <c r="M76" s="204">
        <v>2104.6</v>
      </c>
      <c r="N76" s="204">
        <v>114.25</v>
      </c>
      <c r="O76" s="205"/>
      <c r="P76" s="206"/>
      <c r="Q76" s="203"/>
      <c r="R76" s="209"/>
      <c r="S76" s="166" t="s">
        <v>640</v>
      </c>
      <c r="T76" s="93"/>
      <c r="U76" s="93"/>
      <c r="V76" s="166" t="s">
        <v>641</v>
      </c>
      <c r="W76" s="194"/>
      <c r="X76" s="211"/>
      <c r="Y76" s="194" t="s">
        <v>642</v>
      </c>
    </row>
    <row r="77" s="184" customFormat="1" ht="24" customHeight="1" spans="1:25">
      <c r="A77" s="190">
        <v>72</v>
      </c>
      <c r="B77" s="193">
        <v>11736659</v>
      </c>
      <c r="C77" s="194" t="s">
        <v>635</v>
      </c>
      <c r="D77" s="195" t="s">
        <v>718</v>
      </c>
      <c r="E77" s="196" t="s">
        <v>721</v>
      </c>
      <c r="F77" s="196" t="s">
        <v>638</v>
      </c>
      <c r="G77" s="190" t="s">
        <v>639</v>
      </c>
      <c r="H77" s="190">
        <v>1</v>
      </c>
      <c r="I77" s="202">
        <v>40543</v>
      </c>
      <c r="J77" s="202">
        <v>40513</v>
      </c>
      <c r="K77" s="203"/>
      <c r="L77" s="203"/>
      <c r="M77" s="204">
        <v>3086.75</v>
      </c>
      <c r="N77" s="204">
        <v>167.51</v>
      </c>
      <c r="O77" s="205"/>
      <c r="P77" s="206"/>
      <c r="Q77" s="203"/>
      <c r="R77" s="209"/>
      <c r="S77" s="166" t="s">
        <v>640</v>
      </c>
      <c r="T77" s="93"/>
      <c r="U77" s="93"/>
      <c r="V77" s="166" t="s">
        <v>641</v>
      </c>
      <c r="W77" s="194"/>
      <c r="X77" s="211"/>
      <c r="Y77" s="194" t="s">
        <v>642</v>
      </c>
    </row>
    <row r="78" s="184" customFormat="1" ht="24" customHeight="1" spans="1:25">
      <c r="A78" s="190">
        <v>73</v>
      </c>
      <c r="B78" s="193">
        <v>11736694</v>
      </c>
      <c r="C78" s="194" t="s">
        <v>635</v>
      </c>
      <c r="D78" s="195" t="s">
        <v>718</v>
      </c>
      <c r="E78" s="196" t="s">
        <v>704</v>
      </c>
      <c r="F78" s="196" t="s">
        <v>638</v>
      </c>
      <c r="G78" s="190" t="s">
        <v>639</v>
      </c>
      <c r="H78" s="190">
        <v>1</v>
      </c>
      <c r="I78" s="202">
        <v>40543</v>
      </c>
      <c r="J78" s="202">
        <v>40513</v>
      </c>
      <c r="K78" s="203"/>
      <c r="L78" s="203"/>
      <c r="M78" s="204">
        <v>2104.6</v>
      </c>
      <c r="N78" s="204">
        <v>114.25</v>
      </c>
      <c r="O78" s="205"/>
      <c r="P78" s="206"/>
      <c r="Q78" s="203"/>
      <c r="R78" s="209"/>
      <c r="S78" s="166" t="s">
        <v>640</v>
      </c>
      <c r="T78" s="93"/>
      <c r="U78" s="93"/>
      <c r="V78" s="166" t="s">
        <v>641</v>
      </c>
      <c r="W78" s="194"/>
      <c r="X78" s="211"/>
      <c r="Y78" s="194" t="s">
        <v>642</v>
      </c>
    </row>
    <row r="79" s="184" customFormat="1" ht="24" customHeight="1" spans="1:25">
      <c r="A79" s="190">
        <v>74</v>
      </c>
      <c r="B79" s="193">
        <v>11736663</v>
      </c>
      <c r="C79" s="194" t="s">
        <v>635</v>
      </c>
      <c r="D79" s="195" t="s">
        <v>718</v>
      </c>
      <c r="E79" s="196" t="s">
        <v>704</v>
      </c>
      <c r="F79" s="196" t="s">
        <v>638</v>
      </c>
      <c r="G79" s="190" t="s">
        <v>639</v>
      </c>
      <c r="H79" s="190">
        <v>1</v>
      </c>
      <c r="I79" s="202">
        <v>40543</v>
      </c>
      <c r="J79" s="202">
        <v>40513</v>
      </c>
      <c r="K79" s="203"/>
      <c r="L79" s="203"/>
      <c r="M79" s="204">
        <v>2104.6</v>
      </c>
      <c r="N79" s="204">
        <v>114.25</v>
      </c>
      <c r="O79" s="205"/>
      <c r="P79" s="206"/>
      <c r="Q79" s="203"/>
      <c r="R79" s="209"/>
      <c r="S79" s="166" t="s">
        <v>640</v>
      </c>
      <c r="T79" s="93"/>
      <c r="U79" s="93"/>
      <c r="V79" s="166" t="s">
        <v>641</v>
      </c>
      <c r="W79" s="194"/>
      <c r="X79" s="211"/>
      <c r="Y79" s="194" t="s">
        <v>642</v>
      </c>
    </row>
    <row r="80" s="184" customFormat="1" ht="24" customHeight="1" spans="1:25">
      <c r="A80" s="190">
        <v>75</v>
      </c>
      <c r="B80" s="193">
        <v>11736696</v>
      </c>
      <c r="C80" s="194" t="s">
        <v>635</v>
      </c>
      <c r="D80" s="195" t="s">
        <v>718</v>
      </c>
      <c r="E80" s="196" t="s">
        <v>704</v>
      </c>
      <c r="F80" s="196" t="s">
        <v>638</v>
      </c>
      <c r="G80" s="190" t="s">
        <v>639</v>
      </c>
      <c r="H80" s="190">
        <v>1</v>
      </c>
      <c r="I80" s="202">
        <v>40543</v>
      </c>
      <c r="J80" s="202">
        <v>40513</v>
      </c>
      <c r="K80" s="203"/>
      <c r="L80" s="203"/>
      <c r="M80" s="204">
        <v>2104.6</v>
      </c>
      <c r="N80" s="204">
        <v>114.25</v>
      </c>
      <c r="O80" s="205"/>
      <c r="P80" s="206"/>
      <c r="Q80" s="203"/>
      <c r="R80" s="209"/>
      <c r="S80" s="166" t="s">
        <v>640</v>
      </c>
      <c r="T80" s="93"/>
      <c r="U80" s="93"/>
      <c r="V80" s="166" t="s">
        <v>641</v>
      </c>
      <c r="W80" s="194"/>
      <c r="X80" s="211"/>
      <c r="Y80" s="194" t="s">
        <v>642</v>
      </c>
    </row>
    <row r="81" s="184" customFormat="1" ht="24" customHeight="1" spans="1:25">
      <c r="A81" s="190">
        <v>76</v>
      </c>
      <c r="B81" s="193">
        <v>11736667</v>
      </c>
      <c r="C81" s="194" t="s">
        <v>635</v>
      </c>
      <c r="D81" s="195" t="s">
        <v>718</v>
      </c>
      <c r="E81" s="196" t="s">
        <v>704</v>
      </c>
      <c r="F81" s="196" t="s">
        <v>638</v>
      </c>
      <c r="G81" s="190" t="s">
        <v>639</v>
      </c>
      <c r="H81" s="190">
        <v>1</v>
      </c>
      <c r="I81" s="202">
        <v>40543</v>
      </c>
      <c r="J81" s="202">
        <v>40513</v>
      </c>
      <c r="K81" s="203"/>
      <c r="L81" s="203"/>
      <c r="M81" s="204">
        <v>2104.6</v>
      </c>
      <c r="N81" s="204">
        <v>114.25</v>
      </c>
      <c r="O81" s="205"/>
      <c r="P81" s="206"/>
      <c r="Q81" s="203"/>
      <c r="R81" s="209"/>
      <c r="S81" s="166" t="s">
        <v>640</v>
      </c>
      <c r="T81" s="93"/>
      <c r="U81" s="93"/>
      <c r="V81" s="166" t="s">
        <v>641</v>
      </c>
      <c r="W81" s="194"/>
      <c r="X81" s="211"/>
      <c r="Y81" s="194" t="s">
        <v>642</v>
      </c>
    </row>
    <row r="82" s="184" customFormat="1" ht="24" customHeight="1" spans="1:25">
      <c r="A82" s="190">
        <v>77</v>
      </c>
      <c r="B82" s="193">
        <v>11736699</v>
      </c>
      <c r="C82" s="194" t="s">
        <v>635</v>
      </c>
      <c r="D82" s="195" t="s">
        <v>718</v>
      </c>
      <c r="E82" s="196" t="s">
        <v>704</v>
      </c>
      <c r="F82" s="196" t="s">
        <v>638</v>
      </c>
      <c r="G82" s="190" t="s">
        <v>639</v>
      </c>
      <c r="H82" s="190">
        <v>1</v>
      </c>
      <c r="I82" s="202">
        <v>40543</v>
      </c>
      <c r="J82" s="202">
        <v>40513</v>
      </c>
      <c r="K82" s="203"/>
      <c r="L82" s="203"/>
      <c r="M82" s="204">
        <v>2104.6</v>
      </c>
      <c r="N82" s="204">
        <v>114.25</v>
      </c>
      <c r="O82" s="205"/>
      <c r="P82" s="206"/>
      <c r="Q82" s="203"/>
      <c r="R82" s="209"/>
      <c r="S82" s="166" t="s">
        <v>640</v>
      </c>
      <c r="T82" s="93"/>
      <c r="U82" s="93"/>
      <c r="V82" s="166" t="s">
        <v>641</v>
      </c>
      <c r="W82" s="194"/>
      <c r="X82" s="211"/>
      <c r="Y82" s="194" t="s">
        <v>642</v>
      </c>
    </row>
    <row r="83" s="184" customFormat="1" ht="24" customHeight="1" spans="1:25">
      <c r="A83" s="190">
        <v>78</v>
      </c>
      <c r="B83" s="193">
        <v>11736671</v>
      </c>
      <c r="C83" s="194" t="s">
        <v>635</v>
      </c>
      <c r="D83" s="195" t="s">
        <v>718</v>
      </c>
      <c r="E83" s="196" t="s">
        <v>704</v>
      </c>
      <c r="F83" s="196" t="s">
        <v>638</v>
      </c>
      <c r="G83" s="190" t="s">
        <v>639</v>
      </c>
      <c r="H83" s="190">
        <v>1</v>
      </c>
      <c r="I83" s="202">
        <v>40543</v>
      </c>
      <c r="J83" s="202">
        <v>40513</v>
      </c>
      <c r="K83" s="203"/>
      <c r="L83" s="203"/>
      <c r="M83" s="204">
        <v>2104.6</v>
      </c>
      <c r="N83" s="204">
        <v>114.25</v>
      </c>
      <c r="O83" s="205"/>
      <c r="P83" s="206"/>
      <c r="Q83" s="203"/>
      <c r="R83" s="209"/>
      <c r="S83" s="166" t="s">
        <v>640</v>
      </c>
      <c r="T83" s="93"/>
      <c r="U83" s="93"/>
      <c r="V83" s="166" t="s">
        <v>641</v>
      </c>
      <c r="W83" s="194"/>
      <c r="X83" s="211"/>
      <c r="Y83" s="194" t="s">
        <v>642</v>
      </c>
    </row>
    <row r="84" s="184" customFormat="1" ht="24" customHeight="1" spans="1:25">
      <c r="A84" s="190">
        <v>79</v>
      </c>
      <c r="B84" s="193">
        <v>11736701</v>
      </c>
      <c r="C84" s="194" t="s">
        <v>635</v>
      </c>
      <c r="D84" s="195" t="s">
        <v>718</v>
      </c>
      <c r="E84" s="196" t="s">
        <v>704</v>
      </c>
      <c r="F84" s="196" t="s">
        <v>638</v>
      </c>
      <c r="G84" s="190" t="s">
        <v>639</v>
      </c>
      <c r="H84" s="190">
        <v>1</v>
      </c>
      <c r="I84" s="202">
        <v>40543</v>
      </c>
      <c r="J84" s="202">
        <v>40513</v>
      </c>
      <c r="K84" s="203"/>
      <c r="L84" s="203"/>
      <c r="M84" s="204">
        <v>2104.6</v>
      </c>
      <c r="N84" s="204">
        <v>114.25</v>
      </c>
      <c r="O84" s="205"/>
      <c r="P84" s="206"/>
      <c r="Q84" s="203"/>
      <c r="R84" s="209"/>
      <c r="S84" s="166" t="s">
        <v>640</v>
      </c>
      <c r="T84" s="93"/>
      <c r="U84" s="93"/>
      <c r="V84" s="166" t="s">
        <v>641</v>
      </c>
      <c r="W84" s="194"/>
      <c r="X84" s="211"/>
      <c r="Y84" s="194" t="s">
        <v>642</v>
      </c>
    </row>
    <row r="85" s="184" customFormat="1" ht="24" customHeight="1" spans="1:25">
      <c r="A85" s="190">
        <v>80</v>
      </c>
      <c r="B85" s="193">
        <v>11736676</v>
      </c>
      <c r="C85" s="194" t="s">
        <v>635</v>
      </c>
      <c r="D85" s="195" t="s">
        <v>718</v>
      </c>
      <c r="E85" s="196" t="s">
        <v>704</v>
      </c>
      <c r="F85" s="196" t="s">
        <v>638</v>
      </c>
      <c r="G85" s="190" t="s">
        <v>639</v>
      </c>
      <c r="H85" s="190">
        <v>1</v>
      </c>
      <c r="I85" s="202">
        <v>40543</v>
      </c>
      <c r="J85" s="202">
        <v>40513</v>
      </c>
      <c r="K85" s="203"/>
      <c r="L85" s="203"/>
      <c r="M85" s="204">
        <v>2104.59</v>
      </c>
      <c r="N85" s="204">
        <v>114.24</v>
      </c>
      <c r="O85" s="205"/>
      <c r="P85" s="206"/>
      <c r="Q85" s="203"/>
      <c r="R85" s="209"/>
      <c r="S85" s="166" t="s">
        <v>640</v>
      </c>
      <c r="T85" s="93"/>
      <c r="U85" s="93"/>
      <c r="V85" s="166" t="s">
        <v>641</v>
      </c>
      <c r="W85" s="194"/>
      <c r="X85" s="211"/>
      <c r="Y85" s="194" t="s">
        <v>642</v>
      </c>
    </row>
    <row r="86" s="184" customFormat="1" ht="24" customHeight="1" spans="1:25">
      <c r="A86" s="190">
        <v>81</v>
      </c>
      <c r="B86" s="193">
        <v>11736673</v>
      </c>
      <c r="C86" s="194" t="s">
        <v>635</v>
      </c>
      <c r="D86" s="195" t="s">
        <v>636</v>
      </c>
      <c r="E86" s="196" t="s">
        <v>699</v>
      </c>
      <c r="F86" s="196" t="s">
        <v>638</v>
      </c>
      <c r="G86" s="190" t="s">
        <v>639</v>
      </c>
      <c r="H86" s="190">
        <v>1</v>
      </c>
      <c r="I86" s="202">
        <v>40543</v>
      </c>
      <c r="J86" s="202">
        <v>40513</v>
      </c>
      <c r="K86" s="203"/>
      <c r="L86" s="203"/>
      <c r="M86" s="204">
        <v>1516.8</v>
      </c>
      <c r="N86" s="204">
        <v>82.38</v>
      </c>
      <c r="O86" s="205"/>
      <c r="P86" s="206"/>
      <c r="Q86" s="203"/>
      <c r="R86" s="209"/>
      <c r="S86" s="166" t="s">
        <v>640</v>
      </c>
      <c r="T86" s="93"/>
      <c r="U86" s="93"/>
      <c r="V86" s="166" t="s">
        <v>641</v>
      </c>
      <c r="W86" s="194"/>
      <c r="X86" s="211"/>
      <c r="Y86" s="194" t="s">
        <v>642</v>
      </c>
    </row>
    <row r="87" s="184" customFormat="1" ht="24" customHeight="1" spans="1:25">
      <c r="A87" s="190">
        <v>82</v>
      </c>
      <c r="B87" s="193">
        <v>11736616</v>
      </c>
      <c r="C87" s="194" t="s">
        <v>711</v>
      </c>
      <c r="D87" s="195" t="s">
        <v>649</v>
      </c>
      <c r="E87" s="196" t="s">
        <v>722</v>
      </c>
      <c r="F87" s="196" t="s">
        <v>638</v>
      </c>
      <c r="G87" s="190" t="s">
        <v>639</v>
      </c>
      <c r="H87" s="190">
        <v>1</v>
      </c>
      <c r="I87" s="202">
        <v>40543</v>
      </c>
      <c r="J87" s="202">
        <v>40513</v>
      </c>
      <c r="K87" s="203"/>
      <c r="L87" s="203"/>
      <c r="M87" s="204">
        <v>1516.8</v>
      </c>
      <c r="N87" s="204">
        <v>82.38</v>
      </c>
      <c r="O87" s="205"/>
      <c r="P87" s="206"/>
      <c r="Q87" s="203"/>
      <c r="R87" s="209"/>
      <c r="S87" s="166" t="s">
        <v>640</v>
      </c>
      <c r="T87" s="93"/>
      <c r="U87" s="93"/>
      <c r="V87" s="166" t="s">
        <v>641</v>
      </c>
      <c r="W87" s="194"/>
      <c r="X87" s="211"/>
      <c r="Y87" s="194" t="s">
        <v>642</v>
      </c>
    </row>
    <row r="88" s="184" customFormat="1" ht="24" customHeight="1" spans="1:25">
      <c r="A88" s="190">
        <v>83</v>
      </c>
      <c r="B88" s="193">
        <v>11736683</v>
      </c>
      <c r="C88" s="194" t="s">
        <v>635</v>
      </c>
      <c r="D88" s="195" t="s">
        <v>693</v>
      </c>
      <c r="E88" s="196" t="s">
        <v>723</v>
      </c>
      <c r="F88" s="196" t="s">
        <v>638</v>
      </c>
      <c r="G88" s="190" t="s">
        <v>639</v>
      </c>
      <c r="H88" s="190">
        <v>1</v>
      </c>
      <c r="I88" s="202">
        <v>40543</v>
      </c>
      <c r="J88" s="202">
        <v>40513</v>
      </c>
      <c r="K88" s="203"/>
      <c r="L88" s="203"/>
      <c r="M88" s="204">
        <v>7091.31</v>
      </c>
      <c r="N88" s="204">
        <v>384.78</v>
      </c>
      <c r="O88" s="205"/>
      <c r="P88" s="206"/>
      <c r="Q88" s="203"/>
      <c r="R88" s="209"/>
      <c r="S88" s="166" t="s">
        <v>640</v>
      </c>
      <c r="T88" s="93"/>
      <c r="U88" s="93"/>
      <c r="V88" s="166" t="s">
        <v>641</v>
      </c>
      <c r="W88" s="194"/>
      <c r="X88" s="211"/>
      <c r="Y88" s="194" t="s">
        <v>642</v>
      </c>
    </row>
    <row r="89" s="184" customFormat="1" ht="24" customHeight="1" spans="1:25">
      <c r="A89" s="190">
        <v>84</v>
      </c>
      <c r="B89" s="193">
        <v>11736628</v>
      </c>
      <c r="C89" s="194" t="s">
        <v>635</v>
      </c>
      <c r="D89" s="195" t="s">
        <v>694</v>
      </c>
      <c r="E89" s="196" t="s">
        <v>709</v>
      </c>
      <c r="F89" s="196" t="s">
        <v>638</v>
      </c>
      <c r="G89" s="190" t="s">
        <v>639</v>
      </c>
      <c r="H89" s="190">
        <v>1</v>
      </c>
      <c r="I89" s="202">
        <v>40543</v>
      </c>
      <c r="J89" s="202">
        <v>40513</v>
      </c>
      <c r="K89" s="203"/>
      <c r="L89" s="203"/>
      <c r="M89" s="204">
        <v>4196.66</v>
      </c>
      <c r="N89" s="204">
        <v>227.75</v>
      </c>
      <c r="O89" s="205"/>
      <c r="P89" s="206"/>
      <c r="Q89" s="203"/>
      <c r="R89" s="209"/>
      <c r="S89" s="166" t="s">
        <v>640</v>
      </c>
      <c r="T89" s="93"/>
      <c r="U89" s="93"/>
      <c r="V89" s="166" t="s">
        <v>641</v>
      </c>
      <c r="W89" s="194"/>
      <c r="X89" s="211"/>
      <c r="Y89" s="194" t="s">
        <v>642</v>
      </c>
    </row>
    <row r="90" s="184" customFormat="1" ht="24" customHeight="1" spans="1:25">
      <c r="A90" s="190">
        <v>85</v>
      </c>
      <c r="B90" s="193">
        <v>11736684</v>
      </c>
      <c r="C90" s="194" t="s">
        <v>635</v>
      </c>
      <c r="D90" s="195" t="s">
        <v>636</v>
      </c>
      <c r="E90" s="196" t="s">
        <v>709</v>
      </c>
      <c r="F90" s="196" t="s">
        <v>638</v>
      </c>
      <c r="G90" s="190" t="s">
        <v>639</v>
      </c>
      <c r="H90" s="190">
        <v>1</v>
      </c>
      <c r="I90" s="202">
        <v>40543</v>
      </c>
      <c r="J90" s="202">
        <v>40513</v>
      </c>
      <c r="K90" s="203"/>
      <c r="L90" s="203"/>
      <c r="M90" s="204">
        <v>4196.66</v>
      </c>
      <c r="N90" s="204">
        <v>227.75</v>
      </c>
      <c r="O90" s="205"/>
      <c r="P90" s="206"/>
      <c r="Q90" s="203"/>
      <c r="R90" s="209"/>
      <c r="S90" s="166" t="s">
        <v>640</v>
      </c>
      <c r="T90" s="93"/>
      <c r="U90" s="93"/>
      <c r="V90" s="166" t="s">
        <v>641</v>
      </c>
      <c r="W90" s="194"/>
      <c r="X90" s="211"/>
      <c r="Y90" s="194" t="s">
        <v>642</v>
      </c>
    </row>
    <row r="91" s="184" customFormat="1" ht="24" customHeight="1" spans="1:25">
      <c r="A91" s="190">
        <v>86</v>
      </c>
      <c r="B91" s="193">
        <v>11736638</v>
      </c>
      <c r="C91" s="194" t="s">
        <v>645</v>
      </c>
      <c r="D91" s="195" t="s">
        <v>724</v>
      </c>
      <c r="E91" s="196" t="s">
        <v>709</v>
      </c>
      <c r="F91" s="196" t="s">
        <v>638</v>
      </c>
      <c r="G91" s="190" t="s">
        <v>639</v>
      </c>
      <c r="H91" s="190">
        <v>1</v>
      </c>
      <c r="I91" s="202">
        <v>40543</v>
      </c>
      <c r="J91" s="202">
        <v>40513</v>
      </c>
      <c r="K91" s="203"/>
      <c r="L91" s="203"/>
      <c r="M91" s="204">
        <v>1598.19</v>
      </c>
      <c r="N91" s="204">
        <v>86.73</v>
      </c>
      <c r="O91" s="205"/>
      <c r="P91" s="206"/>
      <c r="Q91" s="203"/>
      <c r="R91" s="209"/>
      <c r="S91" s="166" t="s">
        <v>640</v>
      </c>
      <c r="T91" s="93"/>
      <c r="U91" s="93"/>
      <c r="V91" s="166" t="s">
        <v>641</v>
      </c>
      <c r="W91" s="194"/>
      <c r="X91" s="211"/>
      <c r="Y91" s="194" t="s">
        <v>642</v>
      </c>
    </row>
    <row r="92" s="184" customFormat="1" ht="24" customHeight="1" spans="1:25">
      <c r="A92" s="190">
        <v>87</v>
      </c>
      <c r="B92" s="193">
        <v>11736692</v>
      </c>
      <c r="C92" s="194" t="s">
        <v>635</v>
      </c>
      <c r="D92" s="195" t="s">
        <v>725</v>
      </c>
      <c r="E92" s="196" t="s">
        <v>709</v>
      </c>
      <c r="F92" s="196" t="s">
        <v>638</v>
      </c>
      <c r="G92" s="190" t="s">
        <v>639</v>
      </c>
      <c r="H92" s="190">
        <v>1</v>
      </c>
      <c r="I92" s="202">
        <v>40543</v>
      </c>
      <c r="J92" s="202">
        <v>40513</v>
      </c>
      <c r="K92" s="203"/>
      <c r="L92" s="203"/>
      <c r="M92" s="204">
        <v>1598.19</v>
      </c>
      <c r="N92" s="204">
        <v>86.73</v>
      </c>
      <c r="O92" s="205"/>
      <c r="P92" s="206"/>
      <c r="Q92" s="203"/>
      <c r="R92" s="209"/>
      <c r="S92" s="166" t="s">
        <v>640</v>
      </c>
      <c r="T92" s="93"/>
      <c r="U92" s="93"/>
      <c r="V92" s="166" t="s">
        <v>641</v>
      </c>
      <c r="W92" s="194"/>
      <c r="X92" s="211"/>
      <c r="Y92" s="194" t="s">
        <v>642</v>
      </c>
    </row>
    <row r="93" s="184" customFormat="1" ht="24" customHeight="1" spans="1:25">
      <c r="A93" s="190">
        <v>88</v>
      </c>
      <c r="B93" s="193">
        <v>11792497</v>
      </c>
      <c r="C93" s="194" t="s">
        <v>659</v>
      </c>
      <c r="D93" s="195" t="s">
        <v>726</v>
      </c>
      <c r="E93" s="196" t="s">
        <v>727</v>
      </c>
      <c r="F93" s="196" t="s">
        <v>655</v>
      </c>
      <c r="G93" s="190" t="s">
        <v>651</v>
      </c>
      <c r="H93" s="190">
        <v>1</v>
      </c>
      <c r="I93" s="202">
        <v>40697</v>
      </c>
      <c r="J93" s="202">
        <v>40664</v>
      </c>
      <c r="K93" s="203"/>
      <c r="L93" s="203"/>
      <c r="M93" s="204">
        <v>4827.8</v>
      </c>
      <c r="N93" s="204">
        <v>457.13</v>
      </c>
      <c r="O93" s="205"/>
      <c r="P93" s="206"/>
      <c r="Q93" s="203"/>
      <c r="R93" s="209"/>
      <c r="S93" s="166" t="s">
        <v>640</v>
      </c>
      <c r="T93" s="93"/>
      <c r="U93" s="93"/>
      <c r="V93" s="166" t="s">
        <v>641</v>
      </c>
      <c r="W93" s="194"/>
      <c r="X93" s="211"/>
      <c r="Y93" s="194" t="s">
        <v>642</v>
      </c>
    </row>
    <row r="94" s="184" customFormat="1" ht="24" customHeight="1" spans="1:25">
      <c r="A94" s="190">
        <v>89</v>
      </c>
      <c r="B94" s="193">
        <v>11792596</v>
      </c>
      <c r="C94" s="194" t="s">
        <v>659</v>
      </c>
      <c r="D94" s="195" t="s">
        <v>726</v>
      </c>
      <c r="E94" s="196" t="s">
        <v>727</v>
      </c>
      <c r="F94" s="196" t="s">
        <v>655</v>
      </c>
      <c r="G94" s="190" t="s">
        <v>651</v>
      </c>
      <c r="H94" s="190">
        <v>1</v>
      </c>
      <c r="I94" s="202">
        <v>40697</v>
      </c>
      <c r="J94" s="202">
        <v>40664</v>
      </c>
      <c r="K94" s="203"/>
      <c r="L94" s="203"/>
      <c r="M94" s="204">
        <v>4827.8</v>
      </c>
      <c r="N94" s="204">
        <v>457.13</v>
      </c>
      <c r="O94" s="205"/>
      <c r="P94" s="206"/>
      <c r="Q94" s="203"/>
      <c r="R94" s="209"/>
      <c r="S94" s="166" t="s">
        <v>640</v>
      </c>
      <c r="T94" s="93"/>
      <c r="U94" s="93"/>
      <c r="V94" s="166" t="s">
        <v>641</v>
      </c>
      <c r="W94" s="194"/>
      <c r="X94" s="211"/>
      <c r="Y94" s="194" t="s">
        <v>642</v>
      </c>
    </row>
    <row r="95" s="184" customFormat="1" ht="24" customHeight="1" spans="1:25">
      <c r="A95" s="190">
        <v>90</v>
      </c>
      <c r="B95" s="193">
        <v>11792503</v>
      </c>
      <c r="C95" s="194" t="s">
        <v>659</v>
      </c>
      <c r="D95" s="195" t="s">
        <v>726</v>
      </c>
      <c r="E95" s="196" t="s">
        <v>727</v>
      </c>
      <c r="F95" s="196" t="s">
        <v>655</v>
      </c>
      <c r="G95" s="190" t="s">
        <v>651</v>
      </c>
      <c r="H95" s="190">
        <v>1</v>
      </c>
      <c r="I95" s="202">
        <v>40697</v>
      </c>
      <c r="J95" s="202">
        <v>40664</v>
      </c>
      <c r="K95" s="203"/>
      <c r="L95" s="203"/>
      <c r="M95" s="204">
        <v>4827.8</v>
      </c>
      <c r="N95" s="204">
        <v>457.13</v>
      </c>
      <c r="O95" s="205"/>
      <c r="P95" s="206"/>
      <c r="Q95" s="203"/>
      <c r="R95" s="209"/>
      <c r="S95" s="166" t="s">
        <v>640</v>
      </c>
      <c r="T95" s="93"/>
      <c r="U95" s="93"/>
      <c r="V95" s="166" t="s">
        <v>641</v>
      </c>
      <c r="W95" s="194"/>
      <c r="X95" s="211"/>
      <c r="Y95" s="194" t="s">
        <v>642</v>
      </c>
    </row>
    <row r="96" s="184" customFormat="1" ht="24" customHeight="1" spans="1:25">
      <c r="A96" s="190">
        <v>91</v>
      </c>
      <c r="B96" s="193">
        <v>11792597</v>
      </c>
      <c r="C96" s="194" t="s">
        <v>659</v>
      </c>
      <c r="D96" s="195" t="s">
        <v>726</v>
      </c>
      <c r="E96" s="196" t="s">
        <v>727</v>
      </c>
      <c r="F96" s="196" t="s">
        <v>655</v>
      </c>
      <c r="G96" s="190" t="s">
        <v>651</v>
      </c>
      <c r="H96" s="190">
        <v>1</v>
      </c>
      <c r="I96" s="202">
        <v>40697</v>
      </c>
      <c r="J96" s="202">
        <v>40664</v>
      </c>
      <c r="K96" s="203"/>
      <c r="L96" s="203"/>
      <c r="M96" s="204">
        <v>4827.8</v>
      </c>
      <c r="N96" s="204">
        <v>457.13</v>
      </c>
      <c r="O96" s="205"/>
      <c r="P96" s="206"/>
      <c r="Q96" s="203"/>
      <c r="R96" s="209"/>
      <c r="S96" s="166" t="s">
        <v>640</v>
      </c>
      <c r="T96" s="93"/>
      <c r="U96" s="93"/>
      <c r="V96" s="166" t="s">
        <v>641</v>
      </c>
      <c r="W96" s="194"/>
      <c r="X96" s="211"/>
      <c r="Y96" s="194" t="s">
        <v>642</v>
      </c>
    </row>
    <row r="97" s="184" customFormat="1" ht="24" customHeight="1" spans="1:25">
      <c r="A97" s="190">
        <v>92</v>
      </c>
      <c r="B97" s="193">
        <v>11792506</v>
      </c>
      <c r="C97" s="194" t="s">
        <v>659</v>
      </c>
      <c r="D97" s="195" t="s">
        <v>726</v>
      </c>
      <c r="E97" s="196" t="s">
        <v>727</v>
      </c>
      <c r="F97" s="196" t="s">
        <v>655</v>
      </c>
      <c r="G97" s="190" t="s">
        <v>651</v>
      </c>
      <c r="H97" s="190">
        <v>1</v>
      </c>
      <c r="I97" s="202">
        <v>40697</v>
      </c>
      <c r="J97" s="202">
        <v>40664</v>
      </c>
      <c r="K97" s="203"/>
      <c r="L97" s="203"/>
      <c r="M97" s="204">
        <v>4827.8</v>
      </c>
      <c r="N97" s="204">
        <v>457.13</v>
      </c>
      <c r="O97" s="205"/>
      <c r="P97" s="206"/>
      <c r="Q97" s="203"/>
      <c r="R97" s="209"/>
      <c r="S97" s="166" t="s">
        <v>640</v>
      </c>
      <c r="T97" s="93"/>
      <c r="U97" s="93"/>
      <c r="V97" s="166" t="s">
        <v>641</v>
      </c>
      <c r="W97" s="194"/>
      <c r="X97" s="211"/>
      <c r="Y97" s="194" t="s">
        <v>642</v>
      </c>
    </row>
    <row r="98" s="184" customFormat="1" ht="24" customHeight="1" spans="1:25">
      <c r="A98" s="190">
        <v>93</v>
      </c>
      <c r="B98" s="193">
        <v>11792598</v>
      </c>
      <c r="C98" s="194" t="s">
        <v>659</v>
      </c>
      <c r="D98" s="195" t="s">
        <v>726</v>
      </c>
      <c r="E98" s="196" t="s">
        <v>727</v>
      </c>
      <c r="F98" s="196" t="s">
        <v>655</v>
      </c>
      <c r="G98" s="190" t="s">
        <v>651</v>
      </c>
      <c r="H98" s="190">
        <v>1</v>
      </c>
      <c r="I98" s="202">
        <v>40697</v>
      </c>
      <c r="J98" s="202">
        <v>40664</v>
      </c>
      <c r="K98" s="203"/>
      <c r="L98" s="203"/>
      <c r="M98" s="204">
        <v>4827.8</v>
      </c>
      <c r="N98" s="204">
        <v>457.13</v>
      </c>
      <c r="O98" s="205"/>
      <c r="P98" s="206"/>
      <c r="Q98" s="203"/>
      <c r="R98" s="209"/>
      <c r="S98" s="166" t="s">
        <v>640</v>
      </c>
      <c r="T98" s="93"/>
      <c r="U98" s="93"/>
      <c r="V98" s="166" t="s">
        <v>641</v>
      </c>
      <c r="W98" s="194"/>
      <c r="X98" s="211"/>
      <c r="Y98" s="194" t="s">
        <v>642</v>
      </c>
    </row>
    <row r="99" s="184" customFormat="1" ht="24" customHeight="1" spans="1:25">
      <c r="A99" s="190">
        <v>94</v>
      </c>
      <c r="B99" s="193">
        <v>11792510</v>
      </c>
      <c r="C99" s="194" t="s">
        <v>659</v>
      </c>
      <c r="D99" s="195" t="s">
        <v>726</v>
      </c>
      <c r="E99" s="196" t="s">
        <v>727</v>
      </c>
      <c r="F99" s="196" t="s">
        <v>655</v>
      </c>
      <c r="G99" s="190" t="s">
        <v>651</v>
      </c>
      <c r="H99" s="190">
        <v>1</v>
      </c>
      <c r="I99" s="202">
        <v>40697</v>
      </c>
      <c r="J99" s="202">
        <v>40664</v>
      </c>
      <c r="K99" s="203"/>
      <c r="L99" s="203"/>
      <c r="M99" s="204">
        <v>4827.8</v>
      </c>
      <c r="N99" s="204">
        <v>457.13</v>
      </c>
      <c r="O99" s="205"/>
      <c r="P99" s="206"/>
      <c r="Q99" s="203"/>
      <c r="R99" s="209"/>
      <c r="S99" s="166" t="s">
        <v>640</v>
      </c>
      <c r="T99" s="93"/>
      <c r="U99" s="93"/>
      <c r="V99" s="166" t="s">
        <v>641</v>
      </c>
      <c r="W99" s="194"/>
      <c r="X99" s="211"/>
      <c r="Y99" s="194" t="s">
        <v>642</v>
      </c>
    </row>
    <row r="100" s="184" customFormat="1" ht="24" customHeight="1" spans="1:25">
      <c r="A100" s="190">
        <v>95</v>
      </c>
      <c r="B100" s="193">
        <v>11792599</v>
      </c>
      <c r="C100" s="194" t="s">
        <v>659</v>
      </c>
      <c r="D100" s="195" t="s">
        <v>726</v>
      </c>
      <c r="E100" s="196" t="s">
        <v>727</v>
      </c>
      <c r="F100" s="196" t="s">
        <v>655</v>
      </c>
      <c r="G100" s="190" t="s">
        <v>651</v>
      </c>
      <c r="H100" s="190">
        <v>1</v>
      </c>
      <c r="I100" s="202">
        <v>40697</v>
      </c>
      <c r="J100" s="202">
        <v>40664</v>
      </c>
      <c r="K100" s="203"/>
      <c r="L100" s="203"/>
      <c r="M100" s="204">
        <v>4827.8</v>
      </c>
      <c r="N100" s="204">
        <v>457.13</v>
      </c>
      <c r="O100" s="205"/>
      <c r="P100" s="206"/>
      <c r="Q100" s="203"/>
      <c r="R100" s="209"/>
      <c r="S100" s="166" t="s">
        <v>640</v>
      </c>
      <c r="T100" s="93"/>
      <c r="U100" s="93"/>
      <c r="V100" s="166" t="s">
        <v>641</v>
      </c>
      <c r="W100" s="194"/>
      <c r="X100" s="211"/>
      <c r="Y100" s="194" t="s">
        <v>642</v>
      </c>
    </row>
    <row r="101" s="184" customFormat="1" ht="24" customHeight="1" spans="1:25">
      <c r="A101" s="190">
        <v>96</v>
      </c>
      <c r="B101" s="193">
        <v>11792514</v>
      </c>
      <c r="C101" s="194" t="s">
        <v>659</v>
      </c>
      <c r="D101" s="195" t="s">
        <v>726</v>
      </c>
      <c r="E101" s="196" t="s">
        <v>727</v>
      </c>
      <c r="F101" s="196" t="s">
        <v>655</v>
      </c>
      <c r="G101" s="190" t="s">
        <v>651</v>
      </c>
      <c r="H101" s="190">
        <v>1</v>
      </c>
      <c r="I101" s="202">
        <v>40697</v>
      </c>
      <c r="J101" s="202">
        <v>40664</v>
      </c>
      <c r="K101" s="203"/>
      <c r="L101" s="203"/>
      <c r="M101" s="204">
        <v>4827.8</v>
      </c>
      <c r="N101" s="204">
        <v>457.13</v>
      </c>
      <c r="O101" s="205"/>
      <c r="P101" s="206"/>
      <c r="Q101" s="203"/>
      <c r="R101" s="209"/>
      <c r="S101" s="166" t="s">
        <v>640</v>
      </c>
      <c r="T101" s="93"/>
      <c r="U101" s="93"/>
      <c r="V101" s="166" t="s">
        <v>641</v>
      </c>
      <c r="W101" s="194"/>
      <c r="X101" s="211"/>
      <c r="Y101" s="194" t="s">
        <v>642</v>
      </c>
    </row>
    <row r="102" s="184" customFormat="1" ht="24" customHeight="1" spans="1:25">
      <c r="A102" s="190">
        <v>97</v>
      </c>
      <c r="B102" s="193">
        <v>11792600</v>
      </c>
      <c r="C102" s="194" t="s">
        <v>659</v>
      </c>
      <c r="D102" s="195" t="s">
        <v>726</v>
      </c>
      <c r="E102" s="196" t="s">
        <v>727</v>
      </c>
      <c r="F102" s="196" t="s">
        <v>655</v>
      </c>
      <c r="G102" s="190" t="s">
        <v>651</v>
      </c>
      <c r="H102" s="190">
        <v>1</v>
      </c>
      <c r="I102" s="202">
        <v>40697</v>
      </c>
      <c r="J102" s="202">
        <v>40664</v>
      </c>
      <c r="K102" s="203"/>
      <c r="L102" s="203"/>
      <c r="M102" s="204">
        <v>4827.8</v>
      </c>
      <c r="N102" s="204">
        <v>457.13</v>
      </c>
      <c r="O102" s="205"/>
      <c r="P102" s="206"/>
      <c r="Q102" s="203"/>
      <c r="R102" s="209"/>
      <c r="S102" s="166" t="s">
        <v>640</v>
      </c>
      <c r="T102" s="93"/>
      <c r="U102" s="93"/>
      <c r="V102" s="166" t="s">
        <v>641</v>
      </c>
      <c r="W102" s="194"/>
      <c r="X102" s="211"/>
      <c r="Y102" s="194" t="s">
        <v>642</v>
      </c>
    </row>
    <row r="103" s="184" customFormat="1" ht="24" customHeight="1" spans="1:25">
      <c r="A103" s="190">
        <v>98</v>
      </c>
      <c r="B103" s="193">
        <v>11792518</v>
      </c>
      <c r="C103" s="194" t="s">
        <v>659</v>
      </c>
      <c r="D103" s="195" t="s">
        <v>726</v>
      </c>
      <c r="E103" s="196" t="s">
        <v>727</v>
      </c>
      <c r="F103" s="196" t="s">
        <v>655</v>
      </c>
      <c r="G103" s="190" t="s">
        <v>651</v>
      </c>
      <c r="H103" s="190">
        <v>1</v>
      </c>
      <c r="I103" s="202">
        <v>40697</v>
      </c>
      <c r="J103" s="202">
        <v>40664</v>
      </c>
      <c r="K103" s="203"/>
      <c r="L103" s="203"/>
      <c r="M103" s="204">
        <v>4827.8</v>
      </c>
      <c r="N103" s="204">
        <v>457.13</v>
      </c>
      <c r="O103" s="205"/>
      <c r="P103" s="206"/>
      <c r="Q103" s="203"/>
      <c r="R103" s="209"/>
      <c r="S103" s="166" t="s">
        <v>640</v>
      </c>
      <c r="T103" s="93"/>
      <c r="U103" s="93"/>
      <c r="V103" s="166" t="s">
        <v>641</v>
      </c>
      <c r="W103" s="194"/>
      <c r="X103" s="211"/>
      <c r="Y103" s="194" t="s">
        <v>642</v>
      </c>
    </row>
    <row r="104" s="184" customFormat="1" ht="24" customHeight="1" spans="1:25">
      <c r="A104" s="190">
        <v>99</v>
      </c>
      <c r="B104" s="193">
        <v>11792601</v>
      </c>
      <c r="C104" s="194" t="s">
        <v>659</v>
      </c>
      <c r="D104" s="195" t="s">
        <v>726</v>
      </c>
      <c r="E104" s="196" t="s">
        <v>727</v>
      </c>
      <c r="F104" s="196" t="s">
        <v>655</v>
      </c>
      <c r="G104" s="190" t="s">
        <v>651</v>
      </c>
      <c r="H104" s="190">
        <v>1</v>
      </c>
      <c r="I104" s="202">
        <v>40697</v>
      </c>
      <c r="J104" s="202">
        <v>40664</v>
      </c>
      <c r="K104" s="203"/>
      <c r="L104" s="203"/>
      <c r="M104" s="204">
        <v>4827.8</v>
      </c>
      <c r="N104" s="204">
        <v>457.13</v>
      </c>
      <c r="O104" s="205"/>
      <c r="P104" s="206"/>
      <c r="Q104" s="203"/>
      <c r="R104" s="209"/>
      <c r="S104" s="166" t="s">
        <v>640</v>
      </c>
      <c r="T104" s="93"/>
      <c r="U104" s="93"/>
      <c r="V104" s="166" t="s">
        <v>641</v>
      </c>
      <c r="W104" s="194"/>
      <c r="X104" s="211"/>
      <c r="Y104" s="194" t="s">
        <v>642</v>
      </c>
    </row>
    <row r="105" s="184" customFormat="1" ht="24" customHeight="1" spans="1:25">
      <c r="A105" s="190">
        <v>100</v>
      </c>
      <c r="B105" s="193">
        <v>11792522</v>
      </c>
      <c r="C105" s="194" t="s">
        <v>659</v>
      </c>
      <c r="D105" s="195" t="s">
        <v>726</v>
      </c>
      <c r="E105" s="196" t="s">
        <v>727</v>
      </c>
      <c r="F105" s="196" t="s">
        <v>655</v>
      </c>
      <c r="G105" s="190" t="s">
        <v>651</v>
      </c>
      <c r="H105" s="190">
        <v>1</v>
      </c>
      <c r="I105" s="202">
        <v>40697</v>
      </c>
      <c r="J105" s="202">
        <v>40664</v>
      </c>
      <c r="K105" s="203"/>
      <c r="L105" s="203"/>
      <c r="M105" s="204">
        <v>4827.8</v>
      </c>
      <c r="N105" s="204">
        <v>457.13</v>
      </c>
      <c r="O105" s="205"/>
      <c r="P105" s="206"/>
      <c r="Q105" s="203"/>
      <c r="R105" s="209"/>
      <c r="S105" s="166" t="s">
        <v>640</v>
      </c>
      <c r="T105" s="93"/>
      <c r="U105" s="93"/>
      <c r="V105" s="166" t="s">
        <v>641</v>
      </c>
      <c r="W105" s="194"/>
      <c r="X105" s="211"/>
      <c r="Y105" s="194" t="s">
        <v>642</v>
      </c>
    </row>
    <row r="106" s="184" customFormat="1" ht="24" customHeight="1" spans="1:25">
      <c r="A106" s="190">
        <v>101</v>
      </c>
      <c r="B106" s="193">
        <v>11792602</v>
      </c>
      <c r="C106" s="194" t="s">
        <v>659</v>
      </c>
      <c r="D106" s="195" t="s">
        <v>726</v>
      </c>
      <c r="E106" s="196" t="s">
        <v>727</v>
      </c>
      <c r="F106" s="196" t="s">
        <v>655</v>
      </c>
      <c r="G106" s="190" t="s">
        <v>651</v>
      </c>
      <c r="H106" s="190">
        <v>1</v>
      </c>
      <c r="I106" s="202">
        <v>40697</v>
      </c>
      <c r="J106" s="202">
        <v>40664</v>
      </c>
      <c r="K106" s="203"/>
      <c r="L106" s="203"/>
      <c r="M106" s="204">
        <v>4827.8</v>
      </c>
      <c r="N106" s="204">
        <v>457.13</v>
      </c>
      <c r="O106" s="205"/>
      <c r="P106" s="206"/>
      <c r="Q106" s="203"/>
      <c r="R106" s="209"/>
      <c r="S106" s="166" t="s">
        <v>640</v>
      </c>
      <c r="T106" s="93"/>
      <c r="U106" s="93"/>
      <c r="V106" s="166" t="s">
        <v>641</v>
      </c>
      <c r="W106" s="194"/>
      <c r="X106" s="211"/>
      <c r="Y106" s="194" t="s">
        <v>642</v>
      </c>
    </row>
    <row r="107" s="184" customFormat="1" ht="24" customHeight="1" spans="1:25">
      <c r="A107" s="190">
        <v>102</v>
      </c>
      <c r="B107" s="193">
        <v>11792525</v>
      </c>
      <c r="C107" s="194" t="s">
        <v>659</v>
      </c>
      <c r="D107" s="195" t="s">
        <v>726</v>
      </c>
      <c r="E107" s="196" t="s">
        <v>727</v>
      </c>
      <c r="F107" s="196" t="s">
        <v>655</v>
      </c>
      <c r="G107" s="190" t="s">
        <v>651</v>
      </c>
      <c r="H107" s="190">
        <v>1</v>
      </c>
      <c r="I107" s="202">
        <v>40697</v>
      </c>
      <c r="J107" s="202">
        <v>40664</v>
      </c>
      <c r="K107" s="203"/>
      <c r="L107" s="203"/>
      <c r="M107" s="204">
        <v>4827.8</v>
      </c>
      <c r="N107" s="204">
        <v>457.13</v>
      </c>
      <c r="O107" s="205"/>
      <c r="P107" s="206"/>
      <c r="Q107" s="203"/>
      <c r="R107" s="209"/>
      <c r="S107" s="166" t="s">
        <v>640</v>
      </c>
      <c r="T107" s="93"/>
      <c r="U107" s="93"/>
      <c r="V107" s="166" t="s">
        <v>641</v>
      </c>
      <c r="W107" s="194"/>
      <c r="X107" s="211"/>
      <c r="Y107" s="194" t="s">
        <v>642</v>
      </c>
    </row>
    <row r="108" s="184" customFormat="1" ht="24" customHeight="1" spans="1:25">
      <c r="A108" s="190">
        <v>103</v>
      </c>
      <c r="B108" s="193">
        <v>11792603</v>
      </c>
      <c r="C108" s="194" t="s">
        <v>659</v>
      </c>
      <c r="D108" s="195" t="s">
        <v>726</v>
      </c>
      <c r="E108" s="196" t="s">
        <v>727</v>
      </c>
      <c r="F108" s="196" t="s">
        <v>655</v>
      </c>
      <c r="G108" s="190" t="s">
        <v>651</v>
      </c>
      <c r="H108" s="190">
        <v>1</v>
      </c>
      <c r="I108" s="202">
        <v>40697</v>
      </c>
      <c r="J108" s="202">
        <v>40664</v>
      </c>
      <c r="K108" s="203"/>
      <c r="L108" s="203"/>
      <c r="M108" s="204">
        <v>4827.8</v>
      </c>
      <c r="N108" s="204">
        <v>457.13</v>
      </c>
      <c r="O108" s="205"/>
      <c r="P108" s="206"/>
      <c r="Q108" s="203"/>
      <c r="R108" s="209"/>
      <c r="S108" s="166" t="s">
        <v>640</v>
      </c>
      <c r="T108" s="93"/>
      <c r="U108" s="93"/>
      <c r="V108" s="166" t="s">
        <v>641</v>
      </c>
      <c r="W108" s="194"/>
      <c r="X108" s="211"/>
      <c r="Y108" s="194" t="s">
        <v>642</v>
      </c>
    </row>
    <row r="109" s="184" customFormat="1" ht="24" customHeight="1" spans="1:25">
      <c r="A109" s="190">
        <v>104</v>
      </c>
      <c r="B109" s="193">
        <v>11792527</v>
      </c>
      <c r="C109" s="194" t="s">
        <v>659</v>
      </c>
      <c r="D109" s="195" t="s">
        <v>726</v>
      </c>
      <c r="E109" s="196" t="s">
        <v>727</v>
      </c>
      <c r="F109" s="196" t="s">
        <v>655</v>
      </c>
      <c r="G109" s="190" t="s">
        <v>651</v>
      </c>
      <c r="H109" s="190">
        <v>1</v>
      </c>
      <c r="I109" s="202">
        <v>40697</v>
      </c>
      <c r="J109" s="202">
        <v>40664</v>
      </c>
      <c r="K109" s="203"/>
      <c r="L109" s="203"/>
      <c r="M109" s="204">
        <v>4827.8</v>
      </c>
      <c r="N109" s="204">
        <v>457.13</v>
      </c>
      <c r="O109" s="205"/>
      <c r="P109" s="206"/>
      <c r="Q109" s="203"/>
      <c r="R109" s="209"/>
      <c r="S109" s="166" t="s">
        <v>640</v>
      </c>
      <c r="T109" s="93"/>
      <c r="U109" s="93"/>
      <c r="V109" s="166" t="s">
        <v>641</v>
      </c>
      <c r="W109" s="194"/>
      <c r="X109" s="211"/>
      <c r="Y109" s="194" t="s">
        <v>642</v>
      </c>
    </row>
    <row r="110" s="184" customFormat="1" ht="24" customHeight="1" spans="1:25">
      <c r="A110" s="190">
        <v>105</v>
      </c>
      <c r="B110" s="193">
        <v>11792604</v>
      </c>
      <c r="C110" s="194" t="s">
        <v>659</v>
      </c>
      <c r="D110" s="195" t="s">
        <v>726</v>
      </c>
      <c r="E110" s="196" t="s">
        <v>727</v>
      </c>
      <c r="F110" s="196" t="s">
        <v>655</v>
      </c>
      <c r="G110" s="190" t="s">
        <v>651</v>
      </c>
      <c r="H110" s="190">
        <v>1</v>
      </c>
      <c r="I110" s="202">
        <v>40697</v>
      </c>
      <c r="J110" s="202">
        <v>40664</v>
      </c>
      <c r="K110" s="203"/>
      <c r="L110" s="203"/>
      <c r="M110" s="204">
        <v>4827.8</v>
      </c>
      <c r="N110" s="204">
        <v>457.13</v>
      </c>
      <c r="O110" s="205"/>
      <c r="P110" s="206"/>
      <c r="Q110" s="203"/>
      <c r="R110" s="209"/>
      <c r="S110" s="166" t="s">
        <v>640</v>
      </c>
      <c r="T110" s="93"/>
      <c r="U110" s="93"/>
      <c r="V110" s="166" t="s">
        <v>641</v>
      </c>
      <c r="W110" s="194"/>
      <c r="X110" s="211"/>
      <c r="Y110" s="194" t="s">
        <v>642</v>
      </c>
    </row>
    <row r="111" s="184" customFormat="1" ht="24" customHeight="1" spans="1:25">
      <c r="A111" s="190">
        <v>106</v>
      </c>
      <c r="B111" s="193">
        <v>11792530</v>
      </c>
      <c r="C111" s="194" t="s">
        <v>659</v>
      </c>
      <c r="D111" s="195" t="s">
        <v>726</v>
      </c>
      <c r="E111" s="196" t="s">
        <v>728</v>
      </c>
      <c r="F111" s="196" t="s">
        <v>729</v>
      </c>
      <c r="G111" s="190" t="s">
        <v>651</v>
      </c>
      <c r="H111" s="190">
        <v>1</v>
      </c>
      <c r="I111" s="202">
        <v>40697</v>
      </c>
      <c r="J111" s="202">
        <v>40664</v>
      </c>
      <c r="K111" s="203"/>
      <c r="L111" s="203"/>
      <c r="M111" s="204">
        <v>4827.86</v>
      </c>
      <c r="N111" s="204">
        <v>457.02</v>
      </c>
      <c r="O111" s="205"/>
      <c r="P111" s="206"/>
      <c r="Q111" s="203"/>
      <c r="R111" s="209"/>
      <c r="S111" s="166" t="s">
        <v>640</v>
      </c>
      <c r="T111" s="93"/>
      <c r="U111" s="93"/>
      <c r="V111" s="166" t="s">
        <v>641</v>
      </c>
      <c r="W111" s="194"/>
      <c r="X111" s="211"/>
      <c r="Y111" s="194" t="s">
        <v>642</v>
      </c>
    </row>
    <row r="112" s="184" customFormat="1" ht="24" customHeight="1" spans="1:25">
      <c r="A112" s="190">
        <v>107</v>
      </c>
      <c r="B112" s="193">
        <v>11792605</v>
      </c>
      <c r="C112" s="194" t="s">
        <v>659</v>
      </c>
      <c r="D112" s="195" t="s">
        <v>726</v>
      </c>
      <c r="E112" s="196" t="s">
        <v>728</v>
      </c>
      <c r="F112" s="196" t="s">
        <v>729</v>
      </c>
      <c r="G112" s="190" t="s">
        <v>651</v>
      </c>
      <c r="H112" s="190">
        <v>1</v>
      </c>
      <c r="I112" s="202">
        <v>40697</v>
      </c>
      <c r="J112" s="202">
        <v>40664</v>
      </c>
      <c r="K112" s="203"/>
      <c r="L112" s="203"/>
      <c r="M112" s="204">
        <v>4827.8</v>
      </c>
      <c r="N112" s="204">
        <v>457.13</v>
      </c>
      <c r="O112" s="205"/>
      <c r="P112" s="206"/>
      <c r="Q112" s="203"/>
      <c r="R112" s="209"/>
      <c r="S112" s="166" t="s">
        <v>640</v>
      </c>
      <c r="T112" s="93"/>
      <c r="U112" s="93"/>
      <c r="V112" s="166" t="s">
        <v>641</v>
      </c>
      <c r="W112" s="194"/>
      <c r="X112" s="211"/>
      <c r="Y112" s="194" t="s">
        <v>642</v>
      </c>
    </row>
    <row r="113" s="184" customFormat="1" ht="24" customHeight="1" spans="1:25">
      <c r="A113" s="190">
        <v>108</v>
      </c>
      <c r="B113" s="193">
        <v>11792531</v>
      </c>
      <c r="C113" s="194" t="s">
        <v>659</v>
      </c>
      <c r="D113" s="195" t="s">
        <v>726</v>
      </c>
      <c r="E113" s="196" t="s">
        <v>728</v>
      </c>
      <c r="F113" s="196" t="s">
        <v>729</v>
      </c>
      <c r="G113" s="190" t="s">
        <v>651</v>
      </c>
      <c r="H113" s="190">
        <v>1</v>
      </c>
      <c r="I113" s="202">
        <v>40697</v>
      </c>
      <c r="J113" s="202">
        <v>40664</v>
      </c>
      <c r="K113" s="203"/>
      <c r="L113" s="203"/>
      <c r="M113" s="204">
        <v>4827.8</v>
      </c>
      <c r="N113" s="204">
        <v>457.13</v>
      </c>
      <c r="O113" s="205"/>
      <c r="P113" s="206"/>
      <c r="Q113" s="203"/>
      <c r="R113" s="209"/>
      <c r="S113" s="166" t="s">
        <v>640</v>
      </c>
      <c r="T113" s="93"/>
      <c r="U113" s="93"/>
      <c r="V113" s="166" t="s">
        <v>641</v>
      </c>
      <c r="W113" s="194"/>
      <c r="X113" s="211"/>
      <c r="Y113" s="194" t="s">
        <v>642</v>
      </c>
    </row>
    <row r="114" s="184" customFormat="1" ht="24" customHeight="1" spans="1:25">
      <c r="A114" s="190">
        <v>109</v>
      </c>
      <c r="B114" s="193">
        <v>11792606</v>
      </c>
      <c r="C114" s="194" t="s">
        <v>659</v>
      </c>
      <c r="D114" s="195" t="s">
        <v>726</v>
      </c>
      <c r="E114" s="196" t="s">
        <v>728</v>
      </c>
      <c r="F114" s="196" t="s">
        <v>729</v>
      </c>
      <c r="G114" s="190" t="s">
        <v>651</v>
      </c>
      <c r="H114" s="190">
        <v>1</v>
      </c>
      <c r="I114" s="202">
        <v>40697</v>
      </c>
      <c r="J114" s="202">
        <v>40664</v>
      </c>
      <c r="K114" s="203"/>
      <c r="L114" s="203"/>
      <c r="M114" s="204">
        <v>4827.8</v>
      </c>
      <c r="N114" s="204">
        <v>457.13</v>
      </c>
      <c r="O114" s="205"/>
      <c r="P114" s="206"/>
      <c r="Q114" s="203"/>
      <c r="R114" s="209"/>
      <c r="S114" s="166" t="s">
        <v>640</v>
      </c>
      <c r="T114" s="93"/>
      <c r="U114" s="93"/>
      <c r="V114" s="166" t="s">
        <v>641</v>
      </c>
      <c r="W114" s="194"/>
      <c r="X114" s="211"/>
      <c r="Y114" s="194" t="s">
        <v>642</v>
      </c>
    </row>
    <row r="115" s="184" customFormat="1" ht="24" customHeight="1" spans="1:25">
      <c r="A115" s="190">
        <v>110</v>
      </c>
      <c r="B115" s="193">
        <v>11792532</v>
      </c>
      <c r="C115" s="194" t="s">
        <v>659</v>
      </c>
      <c r="D115" s="195" t="s">
        <v>726</v>
      </c>
      <c r="E115" s="196" t="s">
        <v>728</v>
      </c>
      <c r="F115" s="196" t="s">
        <v>729</v>
      </c>
      <c r="G115" s="190" t="s">
        <v>651</v>
      </c>
      <c r="H115" s="190">
        <v>1</v>
      </c>
      <c r="I115" s="202">
        <v>40697</v>
      </c>
      <c r="J115" s="202">
        <v>40664</v>
      </c>
      <c r="K115" s="203"/>
      <c r="L115" s="203"/>
      <c r="M115" s="204">
        <v>4827.8</v>
      </c>
      <c r="N115" s="204">
        <v>457.13</v>
      </c>
      <c r="O115" s="205"/>
      <c r="P115" s="206"/>
      <c r="Q115" s="203"/>
      <c r="R115" s="209"/>
      <c r="S115" s="166" t="s">
        <v>640</v>
      </c>
      <c r="T115" s="93"/>
      <c r="U115" s="93"/>
      <c r="V115" s="166" t="s">
        <v>641</v>
      </c>
      <c r="W115" s="194"/>
      <c r="X115" s="211"/>
      <c r="Y115" s="194" t="s">
        <v>642</v>
      </c>
    </row>
    <row r="116" s="184" customFormat="1" ht="24" customHeight="1" spans="1:25">
      <c r="A116" s="190">
        <v>111</v>
      </c>
      <c r="B116" s="193">
        <v>11792607</v>
      </c>
      <c r="C116" s="194" t="s">
        <v>659</v>
      </c>
      <c r="D116" s="195" t="s">
        <v>726</v>
      </c>
      <c r="E116" s="196" t="s">
        <v>728</v>
      </c>
      <c r="F116" s="196" t="s">
        <v>729</v>
      </c>
      <c r="G116" s="190" t="s">
        <v>651</v>
      </c>
      <c r="H116" s="190">
        <v>1</v>
      </c>
      <c r="I116" s="202">
        <v>40697</v>
      </c>
      <c r="J116" s="202">
        <v>40664</v>
      </c>
      <c r="K116" s="203"/>
      <c r="L116" s="203"/>
      <c r="M116" s="204">
        <v>4827.8</v>
      </c>
      <c r="N116" s="204">
        <v>457.13</v>
      </c>
      <c r="O116" s="205"/>
      <c r="P116" s="206"/>
      <c r="Q116" s="203"/>
      <c r="R116" s="209"/>
      <c r="S116" s="166" t="s">
        <v>640</v>
      </c>
      <c r="T116" s="93"/>
      <c r="U116" s="93"/>
      <c r="V116" s="166" t="s">
        <v>641</v>
      </c>
      <c r="W116" s="194"/>
      <c r="X116" s="211"/>
      <c r="Y116" s="194" t="s">
        <v>642</v>
      </c>
    </row>
    <row r="117" s="184" customFormat="1" ht="24" customHeight="1" spans="1:25">
      <c r="A117" s="190">
        <v>112</v>
      </c>
      <c r="B117" s="193">
        <v>11863066</v>
      </c>
      <c r="C117" s="194" t="s">
        <v>659</v>
      </c>
      <c r="D117" s="195" t="s">
        <v>730</v>
      </c>
      <c r="E117" s="212">
        <v>80</v>
      </c>
      <c r="F117" s="196" t="s">
        <v>655</v>
      </c>
      <c r="G117" s="190" t="s">
        <v>651</v>
      </c>
      <c r="H117" s="190">
        <v>1</v>
      </c>
      <c r="I117" s="202">
        <v>40849</v>
      </c>
      <c r="J117" s="202">
        <v>40825</v>
      </c>
      <c r="K117" s="203"/>
      <c r="L117" s="203"/>
      <c r="M117" s="204">
        <v>16650</v>
      </c>
      <c r="N117" s="204">
        <v>2249.12</v>
      </c>
      <c r="O117" s="205"/>
      <c r="P117" s="206"/>
      <c r="Q117" s="203"/>
      <c r="R117" s="209"/>
      <c r="S117" s="166" t="s">
        <v>640</v>
      </c>
      <c r="T117" s="93"/>
      <c r="U117" s="93"/>
      <c r="V117" s="166" t="s">
        <v>641</v>
      </c>
      <c r="W117" s="194"/>
      <c r="X117" s="211"/>
      <c r="Y117" s="194" t="s">
        <v>642</v>
      </c>
    </row>
    <row r="118" s="184" customFormat="1" ht="24" customHeight="1" spans="1:25">
      <c r="A118" s="190">
        <v>113</v>
      </c>
      <c r="B118" s="193">
        <v>11863069</v>
      </c>
      <c r="C118" s="194" t="s">
        <v>659</v>
      </c>
      <c r="D118" s="195" t="s">
        <v>731</v>
      </c>
      <c r="E118" s="212">
        <v>80</v>
      </c>
      <c r="F118" s="196" t="s">
        <v>655</v>
      </c>
      <c r="G118" s="190" t="s">
        <v>651</v>
      </c>
      <c r="H118" s="190">
        <v>1</v>
      </c>
      <c r="I118" s="202">
        <v>40849</v>
      </c>
      <c r="J118" s="202">
        <v>40825</v>
      </c>
      <c r="K118" s="203"/>
      <c r="L118" s="203"/>
      <c r="M118" s="204">
        <v>11190</v>
      </c>
      <c r="N118" s="204">
        <v>1511.61</v>
      </c>
      <c r="O118" s="205"/>
      <c r="P118" s="206"/>
      <c r="Q118" s="203"/>
      <c r="R118" s="209"/>
      <c r="S118" s="166" t="s">
        <v>640</v>
      </c>
      <c r="T118" s="93"/>
      <c r="U118" s="93"/>
      <c r="V118" s="166" t="s">
        <v>641</v>
      </c>
      <c r="W118" s="194"/>
      <c r="X118" s="211"/>
      <c r="Y118" s="194" t="s">
        <v>642</v>
      </c>
    </row>
    <row r="119" s="184" customFormat="1" ht="24" customHeight="1" spans="1:25">
      <c r="A119" s="190">
        <v>114</v>
      </c>
      <c r="B119" s="193">
        <v>11937427</v>
      </c>
      <c r="C119" s="194" t="s">
        <v>732</v>
      </c>
      <c r="D119" s="195" t="s">
        <v>683</v>
      </c>
      <c r="E119" s="196" t="s">
        <v>733</v>
      </c>
      <c r="F119" s="196" t="s">
        <v>655</v>
      </c>
      <c r="G119" s="190" t="s">
        <v>651</v>
      </c>
      <c r="H119" s="190">
        <v>1</v>
      </c>
      <c r="I119" s="202">
        <v>40908</v>
      </c>
      <c r="J119" s="202">
        <v>40848</v>
      </c>
      <c r="K119" s="203"/>
      <c r="L119" s="203"/>
      <c r="M119" s="204">
        <v>296.4</v>
      </c>
      <c r="N119" s="204">
        <v>42.4</v>
      </c>
      <c r="O119" s="205"/>
      <c r="P119" s="206"/>
      <c r="Q119" s="203"/>
      <c r="R119" s="209"/>
      <c r="S119" s="166" t="s">
        <v>640</v>
      </c>
      <c r="T119" s="93"/>
      <c r="U119" s="93"/>
      <c r="V119" s="166" t="s">
        <v>641</v>
      </c>
      <c r="W119" s="194"/>
      <c r="X119" s="211"/>
      <c r="Y119" s="194" t="s">
        <v>642</v>
      </c>
    </row>
    <row r="120" s="184" customFormat="1" ht="24" customHeight="1" spans="1:25">
      <c r="A120" s="190">
        <v>115</v>
      </c>
      <c r="B120" s="193">
        <v>11937443</v>
      </c>
      <c r="C120" s="194" t="s">
        <v>732</v>
      </c>
      <c r="D120" s="195" t="s">
        <v>708</v>
      </c>
      <c r="E120" s="196" t="s">
        <v>733</v>
      </c>
      <c r="F120" s="196" t="s">
        <v>655</v>
      </c>
      <c r="G120" s="190" t="s">
        <v>651</v>
      </c>
      <c r="H120" s="190">
        <v>1</v>
      </c>
      <c r="I120" s="202">
        <v>40908</v>
      </c>
      <c r="J120" s="202">
        <v>40848</v>
      </c>
      <c r="K120" s="203"/>
      <c r="L120" s="203"/>
      <c r="M120" s="204">
        <v>6730.22</v>
      </c>
      <c r="N120" s="204">
        <v>963.44</v>
      </c>
      <c r="O120" s="205"/>
      <c r="P120" s="206"/>
      <c r="Q120" s="203"/>
      <c r="R120" s="209"/>
      <c r="S120" s="166" t="s">
        <v>640</v>
      </c>
      <c r="T120" s="93"/>
      <c r="U120" s="93"/>
      <c r="V120" s="166" t="s">
        <v>641</v>
      </c>
      <c r="W120" s="194"/>
      <c r="X120" s="211"/>
      <c r="Y120" s="194" t="s">
        <v>642</v>
      </c>
    </row>
    <row r="121" s="184" customFormat="1" ht="24" customHeight="1" spans="1:25">
      <c r="A121" s="190">
        <v>116</v>
      </c>
      <c r="B121" s="193">
        <v>11937445</v>
      </c>
      <c r="C121" s="194" t="s">
        <v>732</v>
      </c>
      <c r="D121" s="195" t="s">
        <v>734</v>
      </c>
      <c r="E121" s="196" t="s">
        <v>733</v>
      </c>
      <c r="F121" s="196" t="s">
        <v>655</v>
      </c>
      <c r="G121" s="190" t="s">
        <v>651</v>
      </c>
      <c r="H121" s="190">
        <v>1</v>
      </c>
      <c r="I121" s="202">
        <v>40908</v>
      </c>
      <c r="J121" s="202">
        <v>40848</v>
      </c>
      <c r="K121" s="203"/>
      <c r="L121" s="203"/>
      <c r="M121" s="204">
        <v>6730.22</v>
      </c>
      <c r="N121" s="204">
        <v>963.44</v>
      </c>
      <c r="O121" s="205"/>
      <c r="P121" s="206"/>
      <c r="Q121" s="203"/>
      <c r="R121" s="209"/>
      <c r="S121" s="166" t="s">
        <v>640</v>
      </c>
      <c r="T121" s="93"/>
      <c r="U121" s="93"/>
      <c r="V121" s="166" t="s">
        <v>641</v>
      </c>
      <c r="W121" s="194"/>
      <c r="X121" s="211"/>
      <c r="Y121" s="194" t="s">
        <v>642</v>
      </c>
    </row>
    <row r="122" s="184" customFormat="1" ht="24" customHeight="1" spans="1:25">
      <c r="A122" s="190">
        <v>117</v>
      </c>
      <c r="B122" s="193">
        <v>11937447</v>
      </c>
      <c r="C122" s="194" t="s">
        <v>732</v>
      </c>
      <c r="D122" s="195" t="s">
        <v>735</v>
      </c>
      <c r="E122" s="196" t="s">
        <v>733</v>
      </c>
      <c r="F122" s="196" t="s">
        <v>655</v>
      </c>
      <c r="G122" s="190" t="s">
        <v>651</v>
      </c>
      <c r="H122" s="190">
        <v>1</v>
      </c>
      <c r="I122" s="202">
        <v>40908</v>
      </c>
      <c r="J122" s="202">
        <v>40848</v>
      </c>
      <c r="K122" s="203"/>
      <c r="L122" s="203"/>
      <c r="M122" s="204">
        <v>6902.97</v>
      </c>
      <c r="N122" s="204">
        <v>988.33</v>
      </c>
      <c r="O122" s="205"/>
      <c r="P122" s="206"/>
      <c r="Q122" s="203"/>
      <c r="R122" s="209"/>
      <c r="S122" s="166" t="s">
        <v>640</v>
      </c>
      <c r="T122" s="93"/>
      <c r="U122" s="93"/>
      <c r="V122" s="166" t="s">
        <v>641</v>
      </c>
      <c r="W122" s="194"/>
      <c r="X122" s="211"/>
      <c r="Y122" s="194" t="s">
        <v>642</v>
      </c>
    </row>
    <row r="123" s="184" customFormat="1" ht="24" customHeight="1" spans="1:25">
      <c r="A123" s="190">
        <v>118</v>
      </c>
      <c r="B123" s="193">
        <v>11937410</v>
      </c>
      <c r="C123" s="194" t="s">
        <v>732</v>
      </c>
      <c r="D123" s="195" t="s">
        <v>736</v>
      </c>
      <c r="E123" s="196" t="s">
        <v>733</v>
      </c>
      <c r="F123" s="196" t="s">
        <v>655</v>
      </c>
      <c r="G123" s="190" t="s">
        <v>651</v>
      </c>
      <c r="H123" s="190">
        <v>1</v>
      </c>
      <c r="I123" s="202">
        <v>40908</v>
      </c>
      <c r="J123" s="202">
        <v>40848</v>
      </c>
      <c r="K123" s="203"/>
      <c r="L123" s="203"/>
      <c r="M123" s="204">
        <v>7075.64</v>
      </c>
      <c r="N123" s="204">
        <v>1012.95</v>
      </c>
      <c r="O123" s="205"/>
      <c r="P123" s="206"/>
      <c r="Q123" s="203"/>
      <c r="R123" s="209"/>
      <c r="S123" s="166" t="s">
        <v>640</v>
      </c>
      <c r="T123" s="93"/>
      <c r="U123" s="93"/>
      <c r="V123" s="166" t="s">
        <v>641</v>
      </c>
      <c r="W123" s="194"/>
      <c r="X123" s="211"/>
      <c r="Y123" s="194" t="s">
        <v>642</v>
      </c>
    </row>
    <row r="124" s="184" customFormat="1" ht="24" customHeight="1" spans="1:25">
      <c r="A124" s="190">
        <v>119</v>
      </c>
      <c r="B124" s="193">
        <v>11937415</v>
      </c>
      <c r="C124" s="194" t="s">
        <v>732</v>
      </c>
      <c r="D124" s="195" t="s">
        <v>737</v>
      </c>
      <c r="E124" s="196" t="s">
        <v>733</v>
      </c>
      <c r="F124" s="196" t="s">
        <v>655</v>
      </c>
      <c r="G124" s="190" t="s">
        <v>651</v>
      </c>
      <c r="H124" s="190">
        <v>1</v>
      </c>
      <c r="I124" s="202">
        <v>40908</v>
      </c>
      <c r="J124" s="202">
        <v>40848</v>
      </c>
      <c r="K124" s="203"/>
      <c r="L124" s="203"/>
      <c r="M124" s="204">
        <v>8121.38</v>
      </c>
      <c r="N124" s="204">
        <v>1162.67</v>
      </c>
      <c r="O124" s="205"/>
      <c r="P124" s="206"/>
      <c r="Q124" s="203"/>
      <c r="R124" s="209"/>
      <c r="S124" s="166" t="s">
        <v>640</v>
      </c>
      <c r="T124" s="93"/>
      <c r="U124" s="93"/>
      <c r="V124" s="166" t="s">
        <v>641</v>
      </c>
      <c r="W124" s="194"/>
      <c r="X124" s="211"/>
      <c r="Y124" s="194" t="s">
        <v>642</v>
      </c>
    </row>
    <row r="125" s="184" customFormat="1" ht="24" customHeight="1" spans="1:25">
      <c r="A125" s="190">
        <v>120</v>
      </c>
      <c r="B125" s="193">
        <v>11937419</v>
      </c>
      <c r="C125" s="194" t="s">
        <v>732</v>
      </c>
      <c r="D125" s="195" t="s">
        <v>738</v>
      </c>
      <c r="E125" s="196" t="s">
        <v>733</v>
      </c>
      <c r="F125" s="196" t="s">
        <v>655</v>
      </c>
      <c r="G125" s="190" t="s">
        <v>651</v>
      </c>
      <c r="H125" s="190">
        <v>1</v>
      </c>
      <c r="I125" s="202">
        <v>40908</v>
      </c>
      <c r="J125" s="202">
        <v>40848</v>
      </c>
      <c r="K125" s="203"/>
      <c r="L125" s="203"/>
      <c r="M125" s="204">
        <v>8121.38</v>
      </c>
      <c r="N125" s="204">
        <v>1162.67</v>
      </c>
      <c r="O125" s="205"/>
      <c r="P125" s="206"/>
      <c r="Q125" s="203"/>
      <c r="R125" s="209"/>
      <c r="S125" s="166" t="s">
        <v>640</v>
      </c>
      <c r="T125" s="93"/>
      <c r="U125" s="93"/>
      <c r="V125" s="166" t="s">
        <v>641</v>
      </c>
      <c r="W125" s="194"/>
      <c r="X125" s="211"/>
      <c r="Y125" s="194" t="s">
        <v>642</v>
      </c>
    </row>
    <row r="126" s="184" customFormat="1" ht="24" customHeight="1" spans="1:25">
      <c r="A126" s="190">
        <v>121</v>
      </c>
      <c r="B126" s="193">
        <v>11937430</v>
      </c>
      <c r="C126" s="194" t="s">
        <v>659</v>
      </c>
      <c r="D126" s="195" t="s">
        <v>739</v>
      </c>
      <c r="E126" s="196" t="s">
        <v>673</v>
      </c>
      <c r="F126" s="196" t="s">
        <v>655</v>
      </c>
      <c r="G126" s="190" t="s">
        <v>651</v>
      </c>
      <c r="H126" s="190">
        <v>1</v>
      </c>
      <c r="I126" s="202">
        <v>40908</v>
      </c>
      <c r="J126" s="202">
        <v>40848</v>
      </c>
      <c r="K126" s="203"/>
      <c r="L126" s="203"/>
      <c r="M126" s="204">
        <v>4887.11</v>
      </c>
      <c r="N126" s="204">
        <v>699.63</v>
      </c>
      <c r="O126" s="205"/>
      <c r="P126" s="206"/>
      <c r="Q126" s="203"/>
      <c r="R126" s="209"/>
      <c r="S126" s="166" t="s">
        <v>640</v>
      </c>
      <c r="T126" s="93"/>
      <c r="U126" s="93"/>
      <c r="V126" s="166" t="s">
        <v>641</v>
      </c>
      <c r="W126" s="194"/>
      <c r="X126" s="211"/>
      <c r="Y126" s="194" t="s">
        <v>642</v>
      </c>
    </row>
    <row r="127" s="184" customFormat="1" ht="24" customHeight="1" spans="1:25">
      <c r="A127" s="190">
        <v>122</v>
      </c>
      <c r="B127" s="193">
        <v>11937432</v>
      </c>
      <c r="C127" s="194" t="s">
        <v>659</v>
      </c>
      <c r="D127" s="195" t="s">
        <v>740</v>
      </c>
      <c r="E127" s="196" t="s">
        <v>673</v>
      </c>
      <c r="F127" s="196" t="s">
        <v>655</v>
      </c>
      <c r="G127" s="190" t="s">
        <v>651</v>
      </c>
      <c r="H127" s="190">
        <v>1</v>
      </c>
      <c r="I127" s="202">
        <v>40908</v>
      </c>
      <c r="J127" s="202">
        <v>40848</v>
      </c>
      <c r="K127" s="203"/>
      <c r="L127" s="203"/>
      <c r="M127" s="204">
        <v>4887.11</v>
      </c>
      <c r="N127" s="204">
        <v>699.63</v>
      </c>
      <c r="O127" s="205"/>
      <c r="P127" s="206"/>
      <c r="Q127" s="203"/>
      <c r="R127" s="209"/>
      <c r="S127" s="166" t="s">
        <v>640</v>
      </c>
      <c r="T127" s="93"/>
      <c r="U127" s="93"/>
      <c r="V127" s="166" t="s">
        <v>641</v>
      </c>
      <c r="W127" s="194"/>
      <c r="X127" s="211"/>
      <c r="Y127" s="194" t="s">
        <v>642</v>
      </c>
    </row>
    <row r="128" s="184" customFormat="1" ht="24" customHeight="1" spans="1:25">
      <c r="A128" s="190">
        <v>123</v>
      </c>
      <c r="B128" s="193">
        <v>11937434</v>
      </c>
      <c r="C128" s="194" t="s">
        <v>659</v>
      </c>
      <c r="D128" s="195" t="s">
        <v>741</v>
      </c>
      <c r="E128" s="196" t="s">
        <v>680</v>
      </c>
      <c r="F128" s="196" t="s">
        <v>655</v>
      </c>
      <c r="G128" s="190" t="s">
        <v>651</v>
      </c>
      <c r="H128" s="190">
        <v>1</v>
      </c>
      <c r="I128" s="202">
        <v>40908</v>
      </c>
      <c r="J128" s="202">
        <v>40848</v>
      </c>
      <c r="K128" s="203"/>
      <c r="L128" s="203"/>
      <c r="M128" s="204">
        <v>4887.11</v>
      </c>
      <c r="N128" s="204">
        <v>699.63</v>
      </c>
      <c r="O128" s="205"/>
      <c r="P128" s="206"/>
      <c r="Q128" s="203"/>
      <c r="R128" s="209"/>
      <c r="S128" s="166" t="s">
        <v>640</v>
      </c>
      <c r="T128" s="93"/>
      <c r="U128" s="93"/>
      <c r="V128" s="166" t="s">
        <v>641</v>
      </c>
      <c r="W128" s="194"/>
      <c r="X128" s="211"/>
      <c r="Y128" s="194" t="s">
        <v>642</v>
      </c>
    </row>
    <row r="129" s="184" customFormat="1" ht="24" customHeight="1" spans="1:25">
      <c r="A129" s="190">
        <v>124</v>
      </c>
      <c r="B129" s="193">
        <v>11937436</v>
      </c>
      <c r="C129" s="194" t="s">
        <v>659</v>
      </c>
      <c r="D129" s="195" t="s">
        <v>742</v>
      </c>
      <c r="E129" s="196" t="s">
        <v>680</v>
      </c>
      <c r="F129" s="196" t="s">
        <v>655</v>
      </c>
      <c r="G129" s="190" t="s">
        <v>651</v>
      </c>
      <c r="H129" s="190">
        <v>1</v>
      </c>
      <c r="I129" s="202">
        <v>40908</v>
      </c>
      <c r="J129" s="202">
        <v>40848</v>
      </c>
      <c r="K129" s="203"/>
      <c r="L129" s="203"/>
      <c r="M129" s="204">
        <v>4887.11</v>
      </c>
      <c r="N129" s="204">
        <v>699.63</v>
      </c>
      <c r="O129" s="205"/>
      <c r="P129" s="206"/>
      <c r="Q129" s="203"/>
      <c r="R129" s="209"/>
      <c r="S129" s="166" t="s">
        <v>640</v>
      </c>
      <c r="T129" s="93"/>
      <c r="U129" s="93"/>
      <c r="V129" s="166" t="s">
        <v>641</v>
      </c>
      <c r="W129" s="194"/>
      <c r="X129" s="211"/>
      <c r="Y129" s="194" t="s">
        <v>642</v>
      </c>
    </row>
    <row r="130" s="184" customFormat="1" ht="24" customHeight="1" spans="1:25">
      <c r="A130" s="190">
        <v>125</v>
      </c>
      <c r="B130" s="193">
        <v>11937438</v>
      </c>
      <c r="C130" s="194" t="s">
        <v>659</v>
      </c>
      <c r="D130" s="195" t="s">
        <v>672</v>
      </c>
      <c r="E130" s="196" t="s">
        <v>680</v>
      </c>
      <c r="F130" s="196" t="s">
        <v>655</v>
      </c>
      <c r="G130" s="190" t="s">
        <v>651</v>
      </c>
      <c r="H130" s="190">
        <v>1</v>
      </c>
      <c r="I130" s="202">
        <v>40908</v>
      </c>
      <c r="J130" s="202">
        <v>40848</v>
      </c>
      <c r="K130" s="203"/>
      <c r="L130" s="203"/>
      <c r="M130" s="204">
        <v>4887.11</v>
      </c>
      <c r="N130" s="204">
        <v>699.63</v>
      </c>
      <c r="O130" s="205"/>
      <c r="P130" s="206"/>
      <c r="Q130" s="203"/>
      <c r="R130" s="209"/>
      <c r="S130" s="166" t="s">
        <v>640</v>
      </c>
      <c r="T130" s="93"/>
      <c r="U130" s="93"/>
      <c r="V130" s="166" t="s">
        <v>641</v>
      </c>
      <c r="W130" s="194"/>
      <c r="X130" s="211"/>
      <c r="Y130" s="194" t="s">
        <v>642</v>
      </c>
    </row>
    <row r="131" s="184" customFormat="1" ht="24" customHeight="1" spans="1:25">
      <c r="A131" s="190">
        <v>126</v>
      </c>
      <c r="B131" s="193">
        <v>11937440</v>
      </c>
      <c r="C131" s="194" t="s">
        <v>659</v>
      </c>
      <c r="D131" s="195" t="s">
        <v>743</v>
      </c>
      <c r="E131" s="196" t="s">
        <v>680</v>
      </c>
      <c r="F131" s="196" t="s">
        <v>655</v>
      </c>
      <c r="G131" s="190" t="s">
        <v>651</v>
      </c>
      <c r="H131" s="190">
        <v>1</v>
      </c>
      <c r="I131" s="202">
        <v>40908</v>
      </c>
      <c r="J131" s="202">
        <v>40848</v>
      </c>
      <c r="K131" s="203"/>
      <c r="L131" s="203"/>
      <c r="M131" s="204">
        <v>4887.11</v>
      </c>
      <c r="N131" s="204">
        <v>699.63</v>
      </c>
      <c r="O131" s="205"/>
      <c r="P131" s="206"/>
      <c r="Q131" s="203"/>
      <c r="R131" s="209"/>
      <c r="S131" s="166" t="s">
        <v>640</v>
      </c>
      <c r="T131" s="93"/>
      <c r="U131" s="93"/>
      <c r="V131" s="166" t="s">
        <v>641</v>
      </c>
      <c r="W131" s="194"/>
      <c r="X131" s="211"/>
      <c r="Y131" s="194" t="s">
        <v>642</v>
      </c>
    </row>
    <row r="132" s="184" customFormat="1" ht="24" customHeight="1" spans="1:25">
      <c r="A132" s="190">
        <v>127</v>
      </c>
      <c r="B132" s="193">
        <v>11937442</v>
      </c>
      <c r="C132" s="194" t="s">
        <v>659</v>
      </c>
      <c r="D132" s="195" t="s">
        <v>744</v>
      </c>
      <c r="E132" s="196" t="s">
        <v>680</v>
      </c>
      <c r="F132" s="196" t="s">
        <v>655</v>
      </c>
      <c r="G132" s="190" t="s">
        <v>651</v>
      </c>
      <c r="H132" s="190">
        <v>1</v>
      </c>
      <c r="I132" s="202">
        <v>40908</v>
      </c>
      <c r="J132" s="202">
        <v>40848</v>
      </c>
      <c r="K132" s="203"/>
      <c r="L132" s="203"/>
      <c r="M132" s="204">
        <v>4887.11</v>
      </c>
      <c r="N132" s="204">
        <v>699.63</v>
      </c>
      <c r="O132" s="205"/>
      <c r="P132" s="206"/>
      <c r="Q132" s="203"/>
      <c r="R132" s="209"/>
      <c r="S132" s="166" t="s">
        <v>640</v>
      </c>
      <c r="T132" s="93"/>
      <c r="U132" s="93"/>
      <c r="V132" s="166" t="s">
        <v>641</v>
      </c>
      <c r="W132" s="194"/>
      <c r="X132" s="211"/>
      <c r="Y132" s="194" t="s">
        <v>642</v>
      </c>
    </row>
    <row r="133" s="184" customFormat="1" ht="24" customHeight="1" spans="1:25">
      <c r="A133" s="190">
        <v>128</v>
      </c>
      <c r="B133" s="193">
        <v>11937444</v>
      </c>
      <c r="C133" s="194" t="s">
        <v>659</v>
      </c>
      <c r="D133" s="195" t="s">
        <v>745</v>
      </c>
      <c r="E133" s="196" t="s">
        <v>680</v>
      </c>
      <c r="F133" s="196" t="s">
        <v>655</v>
      </c>
      <c r="G133" s="190" t="s">
        <v>651</v>
      </c>
      <c r="H133" s="190">
        <v>1</v>
      </c>
      <c r="I133" s="202">
        <v>40908</v>
      </c>
      <c r="J133" s="202">
        <v>40848</v>
      </c>
      <c r="K133" s="203"/>
      <c r="L133" s="203"/>
      <c r="M133" s="204">
        <v>4887.11</v>
      </c>
      <c r="N133" s="204">
        <v>699.63</v>
      </c>
      <c r="O133" s="205"/>
      <c r="P133" s="206"/>
      <c r="Q133" s="203"/>
      <c r="R133" s="209"/>
      <c r="S133" s="166" t="s">
        <v>640</v>
      </c>
      <c r="T133" s="93"/>
      <c r="U133" s="93"/>
      <c r="V133" s="166" t="s">
        <v>641</v>
      </c>
      <c r="W133" s="194"/>
      <c r="X133" s="211"/>
      <c r="Y133" s="194" t="s">
        <v>642</v>
      </c>
    </row>
    <row r="134" s="184" customFormat="1" ht="24" customHeight="1" spans="1:25">
      <c r="A134" s="190">
        <v>129</v>
      </c>
      <c r="B134" s="193">
        <v>11937446</v>
      </c>
      <c r="C134" s="194" t="s">
        <v>659</v>
      </c>
      <c r="D134" s="195" t="s">
        <v>746</v>
      </c>
      <c r="E134" s="196" t="s">
        <v>680</v>
      </c>
      <c r="F134" s="196" t="s">
        <v>655</v>
      </c>
      <c r="G134" s="190" t="s">
        <v>651</v>
      </c>
      <c r="H134" s="190">
        <v>1</v>
      </c>
      <c r="I134" s="202">
        <v>40908</v>
      </c>
      <c r="J134" s="202">
        <v>40848</v>
      </c>
      <c r="K134" s="203"/>
      <c r="L134" s="203"/>
      <c r="M134" s="204">
        <v>4887.11</v>
      </c>
      <c r="N134" s="204">
        <v>699.63</v>
      </c>
      <c r="O134" s="205"/>
      <c r="P134" s="206"/>
      <c r="Q134" s="203"/>
      <c r="R134" s="209"/>
      <c r="S134" s="166" t="s">
        <v>640</v>
      </c>
      <c r="T134" s="93"/>
      <c r="U134" s="93"/>
      <c r="V134" s="166" t="s">
        <v>641</v>
      </c>
      <c r="W134" s="194"/>
      <c r="X134" s="211"/>
      <c r="Y134" s="194" t="s">
        <v>642</v>
      </c>
    </row>
    <row r="135" s="184" customFormat="1" ht="24" customHeight="1" spans="1:25">
      <c r="A135" s="190">
        <v>130</v>
      </c>
      <c r="B135" s="193">
        <v>11937448</v>
      </c>
      <c r="C135" s="194" t="s">
        <v>659</v>
      </c>
      <c r="D135" s="195" t="s">
        <v>747</v>
      </c>
      <c r="E135" s="196" t="s">
        <v>680</v>
      </c>
      <c r="F135" s="196" t="s">
        <v>655</v>
      </c>
      <c r="G135" s="190" t="s">
        <v>651</v>
      </c>
      <c r="H135" s="190">
        <v>1</v>
      </c>
      <c r="I135" s="202">
        <v>40908</v>
      </c>
      <c r="J135" s="202">
        <v>40848</v>
      </c>
      <c r="K135" s="203"/>
      <c r="L135" s="203"/>
      <c r="M135" s="204">
        <v>4887.11</v>
      </c>
      <c r="N135" s="204">
        <v>699.63</v>
      </c>
      <c r="O135" s="205"/>
      <c r="P135" s="206"/>
      <c r="Q135" s="203"/>
      <c r="R135" s="209"/>
      <c r="S135" s="166" t="s">
        <v>640</v>
      </c>
      <c r="T135" s="93"/>
      <c r="U135" s="93"/>
      <c r="V135" s="166" t="s">
        <v>641</v>
      </c>
      <c r="W135" s="194"/>
      <c r="X135" s="211"/>
      <c r="Y135" s="194" t="s">
        <v>642</v>
      </c>
    </row>
    <row r="136" s="184" customFormat="1" ht="24" customHeight="1" spans="1:25">
      <c r="A136" s="190">
        <v>131</v>
      </c>
      <c r="B136" s="193">
        <v>11937449</v>
      </c>
      <c r="C136" s="194" t="s">
        <v>659</v>
      </c>
      <c r="D136" s="195" t="s">
        <v>748</v>
      </c>
      <c r="E136" s="196" t="s">
        <v>680</v>
      </c>
      <c r="F136" s="196" t="s">
        <v>655</v>
      </c>
      <c r="G136" s="190" t="s">
        <v>651</v>
      </c>
      <c r="H136" s="190">
        <v>1</v>
      </c>
      <c r="I136" s="202">
        <v>40908</v>
      </c>
      <c r="J136" s="202">
        <v>40848</v>
      </c>
      <c r="K136" s="203"/>
      <c r="L136" s="203"/>
      <c r="M136" s="204">
        <v>4887.11</v>
      </c>
      <c r="N136" s="204">
        <v>699.63</v>
      </c>
      <c r="O136" s="205"/>
      <c r="P136" s="206"/>
      <c r="Q136" s="203"/>
      <c r="R136" s="209"/>
      <c r="S136" s="166" t="s">
        <v>640</v>
      </c>
      <c r="T136" s="93"/>
      <c r="U136" s="93"/>
      <c r="V136" s="166" t="s">
        <v>641</v>
      </c>
      <c r="W136" s="194"/>
      <c r="X136" s="211"/>
      <c r="Y136" s="194" t="s">
        <v>642</v>
      </c>
    </row>
    <row r="137" s="184" customFormat="1" ht="24" customHeight="1" spans="1:25">
      <c r="A137" s="190">
        <v>132</v>
      </c>
      <c r="B137" s="193">
        <v>11937450</v>
      </c>
      <c r="C137" s="194" t="s">
        <v>659</v>
      </c>
      <c r="D137" s="195" t="s">
        <v>749</v>
      </c>
      <c r="E137" s="196" t="s">
        <v>680</v>
      </c>
      <c r="F137" s="196" t="s">
        <v>655</v>
      </c>
      <c r="G137" s="190" t="s">
        <v>651</v>
      </c>
      <c r="H137" s="190">
        <v>1</v>
      </c>
      <c r="I137" s="202">
        <v>40908</v>
      </c>
      <c r="J137" s="202">
        <v>40848</v>
      </c>
      <c r="K137" s="203"/>
      <c r="L137" s="203"/>
      <c r="M137" s="204">
        <v>4887.11</v>
      </c>
      <c r="N137" s="204">
        <v>699.63</v>
      </c>
      <c r="O137" s="205"/>
      <c r="P137" s="206"/>
      <c r="Q137" s="203"/>
      <c r="R137" s="209"/>
      <c r="S137" s="166" t="s">
        <v>640</v>
      </c>
      <c r="T137" s="93"/>
      <c r="U137" s="93"/>
      <c r="V137" s="166" t="s">
        <v>641</v>
      </c>
      <c r="W137" s="194"/>
      <c r="X137" s="211"/>
      <c r="Y137" s="194" t="s">
        <v>642</v>
      </c>
    </row>
    <row r="138" s="184" customFormat="1" ht="24" customHeight="1" spans="1:25">
      <c r="A138" s="190">
        <v>133</v>
      </c>
      <c r="B138" s="193">
        <v>11937451</v>
      </c>
      <c r="C138" s="194" t="s">
        <v>659</v>
      </c>
      <c r="D138" s="195" t="s">
        <v>679</v>
      </c>
      <c r="E138" s="196" t="s">
        <v>680</v>
      </c>
      <c r="F138" s="196" t="s">
        <v>655</v>
      </c>
      <c r="G138" s="190" t="s">
        <v>651</v>
      </c>
      <c r="H138" s="190">
        <v>1</v>
      </c>
      <c r="I138" s="202">
        <v>40908</v>
      </c>
      <c r="J138" s="202">
        <v>40848</v>
      </c>
      <c r="K138" s="203"/>
      <c r="L138" s="203"/>
      <c r="M138" s="204">
        <v>4887.11</v>
      </c>
      <c r="N138" s="204">
        <v>699.63</v>
      </c>
      <c r="O138" s="205"/>
      <c r="P138" s="206"/>
      <c r="Q138" s="203"/>
      <c r="R138" s="209"/>
      <c r="S138" s="166" t="s">
        <v>640</v>
      </c>
      <c r="T138" s="93"/>
      <c r="U138" s="93"/>
      <c r="V138" s="166" t="s">
        <v>641</v>
      </c>
      <c r="W138" s="194"/>
      <c r="X138" s="211"/>
      <c r="Y138" s="194" t="s">
        <v>642</v>
      </c>
    </row>
    <row r="139" s="184" customFormat="1" ht="24" customHeight="1" spans="1:25">
      <c r="A139" s="190">
        <v>134</v>
      </c>
      <c r="B139" s="193">
        <v>11937452</v>
      </c>
      <c r="C139" s="194" t="s">
        <v>659</v>
      </c>
      <c r="D139" s="195" t="s">
        <v>750</v>
      </c>
      <c r="E139" s="196" t="s">
        <v>680</v>
      </c>
      <c r="F139" s="196" t="s">
        <v>655</v>
      </c>
      <c r="G139" s="190" t="s">
        <v>651</v>
      </c>
      <c r="H139" s="190">
        <v>1</v>
      </c>
      <c r="I139" s="202">
        <v>40908</v>
      </c>
      <c r="J139" s="202">
        <v>40848</v>
      </c>
      <c r="K139" s="203"/>
      <c r="L139" s="203"/>
      <c r="M139" s="204">
        <v>4887.11</v>
      </c>
      <c r="N139" s="204">
        <v>699.63</v>
      </c>
      <c r="O139" s="205"/>
      <c r="P139" s="206"/>
      <c r="Q139" s="203"/>
      <c r="R139" s="209"/>
      <c r="S139" s="166" t="s">
        <v>640</v>
      </c>
      <c r="T139" s="93"/>
      <c r="U139" s="93"/>
      <c r="V139" s="166" t="s">
        <v>641</v>
      </c>
      <c r="W139" s="194"/>
      <c r="X139" s="211"/>
      <c r="Y139" s="194" t="s">
        <v>642</v>
      </c>
    </row>
    <row r="140" s="184" customFormat="1" ht="24" customHeight="1" spans="1:25">
      <c r="A140" s="190">
        <v>135</v>
      </c>
      <c r="B140" s="193">
        <v>11937453</v>
      </c>
      <c r="C140" s="194" t="s">
        <v>659</v>
      </c>
      <c r="D140" s="195" t="s">
        <v>674</v>
      </c>
      <c r="E140" s="196" t="s">
        <v>680</v>
      </c>
      <c r="F140" s="196" t="s">
        <v>655</v>
      </c>
      <c r="G140" s="190" t="s">
        <v>651</v>
      </c>
      <c r="H140" s="190">
        <v>1</v>
      </c>
      <c r="I140" s="202">
        <v>40908</v>
      </c>
      <c r="J140" s="202">
        <v>40848</v>
      </c>
      <c r="K140" s="203"/>
      <c r="L140" s="203"/>
      <c r="M140" s="204">
        <v>4887.11</v>
      </c>
      <c r="N140" s="204">
        <v>699.63</v>
      </c>
      <c r="O140" s="205"/>
      <c r="P140" s="206"/>
      <c r="Q140" s="203"/>
      <c r="R140" s="209"/>
      <c r="S140" s="166" t="s">
        <v>640</v>
      </c>
      <c r="T140" s="93"/>
      <c r="U140" s="93"/>
      <c r="V140" s="166" t="s">
        <v>641</v>
      </c>
      <c r="W140" s="194"/>
      <c r="X140" s="211"/>
      <c r="Y140" s="194" t="s">
        <v>642</v>
      </c>
    </row>
    <row r="141" s="184" customFormat="1" ht="24" customHeight="1" spans="1:25">
      <c r="A141" s="190">
        <v>136</v>
      </c>
      <c r="B141" s="193">
        <v>11937454</v>
      </c>
      <c r="C141" s="194" t="s">
        <v>659</v>
      </c>
      <c r="D141" s="195" t="s">
        <v>698</v>
      </c>
      <c r="E141" s="196" t="s">
        <v>680</v>
      </c>
      <c r="F141" s="196" t="s">
        <v>655</v>
      </c>
      <c r="G141" s="190" t="s">
        <v>651</v>
      </c>
      <c r="H141" s="190">
        <v>1</v>
      </c>
      <c r="I141" s="202">
        <v>40908</v>
      </c>
      <c r="J141" s="202">
        <v>40848</v>
      </c>
      <c r="K141" s="203"/>
      <c r="L141" s="203"/>
      <c r="M141" s="204">
        <v>4887.06</v>
      </c>
      <c r="N141" s="204">
        <v>699.65</v>
      </c>
      <c r="O141" s="205"/>
      <c r="P141" s="206"/>
      <c r="Q141" s="203"/>
      <c r="R141" s="209"/>
      <c r="S141" s="166" t="s">
        <v>640</v>
      </c>
      <c r="T141" s="93"/>
      <c r="U141" s="93"/>
      <c r="V141" s="166" t="s">
        <v>641</v>
      </c>
      <c r="W141" s="194"/>
      <c r="X141" s="211"/>
      <c r="Y141" s="194" t="s">
        <v>642</v>
      </c>
    </row>
    <row r="142" s="184" customFormat="1" ht="24" customHeight="1" spans="1:25">
      <c r="A142" s="190">
        <v>137</v>
      </c>
      <c r="B142" s="193">
        <v>11937455</v>
      </c>
      <c r="C142" s="194" t="s">
        <v>659</v>
      </c>
      <c r="D142" s="195" t="s">
        <v>738</v>
      </c>
      <c r="E142" s="196" t="s">
        <v>680</v>
      </c>
      <c r="F142" s="196" t="s">
        <v>655</v>
      </c>
      <c r="G142" s="190" t="s">
        <v>651</v>
      </c>
      <c r="H142" s="190">
        <v>1</v>
      </c>
      <c r="I142" s="202">
        <v>40908</v>
      </c>
      <c r="J142" s="202">
        <v>40848</v>
      </c>
      <c r="K142" s="203"/>
      <c r="L142" s="203"/>
      <c r="M142" s="204">
        <v>4887.11</v>
      </c>
      <c r="N142" s="204">
        <v>699.63</v>
      </c>
      <c r="O142" s="205"/>
      <c r="P142" s="206"/>
      <c r="Q142" s="203"/>
      <c r="R142" s="209"/>
      <c r="S142" s="166" t="s">
        <v>640</v>
      </c>
      <c r="T142" s="93"/>
      <c r="U142" s="93"/>
      <c r="V142" s="166" t="s">
        <v>641</v>
      </c>
      <c r="W142" s="194"/>
      <c r="X142" s="211"/>
      <c r="Y142" s="194" t="s">
        <v>642</v>
      </c>
    </row>
    <row r="143" s="184" customFormat="1" ht="24" customHeight="1" spans="1:25">
      <c r="A143" s="190">
        <v>138</v>
      </c>
      <c r="B143" s="193">
        <v>11937456</v>
      </c>
      <c r="C143" s="194" t="s">
        <v>659</v>
      </c>
      <c r="D143" s="195" t="s">
        <v>716</v>
      </c>
      <c r="E143" s="196" t="s">
        <v>680</v>
      </c>
      <c r="F143" s="196" t="s">
        <v>655</v>
      </c>
      <c r="G143" s="190" t="s">
        <v>651</v>
      </c>
      <c r="H143" s="190">
        <v>1</v>
      </c>
      <c r="I143" s="202">
        <v>40908</v>
      </c>
      <c r="J143" s="202">
        <v>40848</v>
      </c>
      <c r="K143" s="203"/>
      <c r="L143" s="203"/>
      <c r="M143" s="204">
        <v>4887.11</v>
      </c>
      <c r="N143" s="204">
        <v>699.63</v>
      </c>
      <c r="O143" s="205"/>
      <c r="P143" s="206"/>
      <c r="Q143" s="203"/>
      <c r="R143" s="209"/>
      <c r="S143" s="166" t="s">
        <v>640</v>
      </c>
      <c r="T143" s="93"/>
      <c r="U143" s="93"/>
      <c r="V143" s="166" t="s">
        <v>641</v>
      </c>
      <c r="W143" s="194"/>
      <c r="X143" s="211"/>
      <c r="Y143" s="194" t="s">
        <v>642</v>
      </c>
    </row>
    <row r="144" s="184" customFormat="1" ht="24" customHeight="1" spans="1:25">
      <c r="A144" s="190">
        <v>139</v>
      </c>
      <c r="B144" s="193">
        <v>11937457</v>
      </c>
      <c r="C144" s="194" t="s">
        <v>659</v>
      </c>
      <c r="D144" s="195" t="s">
        <v>751</v>
      </c>
      <c r="E144" s="196" t="s">
        <v>680</v>
      </c>
      <c r="F144" s="196" t="s">
        <v>655</v>
      </c>
      <c r="G144" s="190" t="s">
        <v>651</v>
      </c>
      <c r="H144" s="190">
        <v>1</v>
      </c>
      <c r="I144" s="202">
        <v>40908</v>
      </c>
      <c r="J144" s="202">
        <v>40848</v>
      </c>
      <c r="K144" s="203"/>
      <c r="L144" s="203"/>
      <c r="M144" s="204">
        <v>4887.11</v>
      </c>
      <c r="N144" s="204">
        <v>699.63</v>
      </c>
      <c r="O144" s="205"/>
      <c r="P144" s="206"/>
      <c r="Q144" s="203"/>
      <c r="R144" s="209"/>
      <c r="S144" s="166" t="s">
        <v>640</v>
      </c>
      <c r="T144" s="93"/>
      <c r="U144" s="93"/>
      <c r="V144" s="166" t="s">
        <v>641</v>
      </c>
      <c r="W144" s="194"/>
      <c r="X144" s="211"/>
      <c r="Y144" s="194" t="s">
        <v>642</v>
      </c>
    </row>
    <row r="145" s="184" customFormat="1" ht="24" customHeight="1" spans="1:25">
      <c r="A145" s="190">
        <v>140</v>
      </c>
      <c r="B145" s="193">
        <v>11937458</v>
      </c>
      <c r="C145" s="194" t="s">
        <v>659</v>
      </c>
      <c r="D145" s="195" t="s">
        <v>751</v>
      </c>
      <c r="E145" s="196" t="s">
        <v>680</v>
      </c>
      <c r="F145" s="196" t="s">
        <v>655</v>
      </c>
      <c r="G145" s="190" t="s">
        <v>651</v>
      </c>
      <c r="H145" s="190">
        <v>1</v>
      </c>
      <c r="I145" s="202">
        <v>40908</v>
      </c>
      <c r="J145" s="202">
        <v>40848</v>
      </c>
      <c r="K145" s="203"/>
      <c r="L145" s="203"/>
      <c r="M145" s="204">
        <v>4887.11</v>
      </c>
      <c r="N145" s="204">
        <v>699.63</v>
      </c>
      <c r="O145" s="205"/>
      <c r="P145" s="206"/>
      <c r="Q145" s="203"/>
      <c r="R145" s="209"/>
      <c r="S145" s="166" t="s">
        <v>640</v>
      </c>
      <c r="T145" s="93"/>
      <c r="U145" s="93"/>
      <c r="V145" s="166" t="s">
        <v>641</v>
      </c>
      <c r="W145" s="194"/>
      <c r="X145" s="211"/>
      <c r="Y145" s="194" t="s">
        <v>642</v>
      </c>
    </row>
    <row r="146" s="184" customFormat="1" ht="24" customHeight="1" spans="1:25">
      <c r="A146" s="190">
        <v>141</v>
      </c>
      <c r="B146" s="193">
        <v>11937459</v>
      </c>
      <c r="C146" s="194" t="s">
        <v>659</v>
      </c>
      <c r="D146" s="195" t="s">
        <v>752</v>
      </c>
      <c r="E146" s="196" t="s">
        <v>680</v>
      </c>
      <c r="F146" s="196" t="s">
        <v>655</v>
      </c>
      <c r="G146" s="190" t="s">
        <v>651</v>
      </c>
      <c r="H146" s="190">
        <v>1</v>
      </c>
      <c r="I146" s="202">
        <v>40908</v>
      </c>
      <c r="J146" s="202">
        <v>40848</v>
      </c>
      <c r="K146" s="203"/>
      <c r="L146" s="203"/>
      <c r="M146" s="204">
        <v>4887.11</v>
      </c>
      <c r="N146" s="204">
        <v>699.63</v>
      </c>
      <c r="O146" s="205"/>
      <c r="P146" s="206"/>
      <c r="Q146" s="203"/>
      <c r="R146" s="209"/>
      <c r="S146" s="166" t="s">
        <v>640</v>
      </c>
      <c r="T146" s="93"/>
      <c r="U146" s="93"/>
      <c r="V146" s="166" t="s">
        <v>641</v>
      </c>
      <c r="W146" s="194"/>
      <c r="X146" s="211"/>
      <c r="Y146" s="194" t="s">
        <v>642</v>
      </c>
    </row>
    <row r="147" s="184" customFormat="1" ht="24" customHeight="1" spans="1:25">
      <c r="A147" s="190">
        <v>142</v>
      </c>
      <c r="B147" s="193">
        <v>11937460</v>
      </c>
      <c r="C147" s="194" t="s">
        <v>659</v>
      </c>
      <c r="D147" s="195" t="s">
        <v>753</v>
      </c>
      <c r="E147" s="196" t="s">
        <v>680</v>
      </c>
      <c r="F147" s="196" t="s">
        <v>655</v>
      </c>
      <c r="G147" s="190" t="s">
        <v>651</v>
      </c>
      <c r="H147" s="190">
        <v>1</v>
      </c>
      <c r="I147" s="202">
        <v>40908</v>
      </c>
      <c r="J147" s="202">
        <v>40848</v>
      </c>
      <c r="K147" s="203"/>
      <c r="L147" s="203"/>
      <c r="M147" s="204">
        <v>4887.11</v>
      </c>
      <c r="N147" s="204">
        <v>699.63</v>
      </c>
      <c r="O147" s="205"/>
      <c r="P147" s="206"/>
      <c r="Q147" s="203"/>
      <c r="R147" s="209"/>
      <c r="S147" s="166" t="s">
        <v>640</v>
      </c>
      <c r="T147" s="93"/>
      <c r="U147" s="93"/>
      <c r="V147" s="166" t="s">
        <v>641</v>
      </c>
      <c r="W147" s="194"/>
      <c r="X147" s="211"/>
      <c r="Y147" s="194" t="s">
        <v>642</v>
      </c>
    </row>
    <row r="148" s="184" customFormat="1" ht="24" customHeight="1" spans="1:25">
      <c r="A148" s="190">
        <v>143</v>
      </c>
      <c r="B148" s="193">
        <v>11937463</v>
      </c>
      <c r="C148" s="194" t="s">
        <v>659</v>
      </c>
      <c r="D148" s="195" t="s">
        <v>751</v>
      </c>
      <c r="E148" s="196" t="s">
        <v>680</v>
      </c>
      <c r="F148" s="196" t="s">
        <v>655</v>
      </c>
      <c r="G148" s="190" t="s">
        <v>651</v>
      </c>
      <c r="H148" s="190">
        <v>1</v>
      </c>
      <c r="I148" s="202">
        <v>40908</v>
      </c>
      <c r="J148" s="202">
        <v>40848</v>
      </c>
      <c r="K148" s="203"/>
      <c r="L148" s="203"/>
      <c r="M148" s="204">
        <v>4887.11</v>
      </c>
      <c r="N148" s="204">
        <v>699.63</v>
      </c>
      <c r="O148" s="205"/>
      <c r="P148" s="206"/>
      <c r="Q148" s="203"/>
      <c r="R148" s="209"/>
      <c r="S148" s="166" t="s">
        <v>640</v>
      </c>
      <c r="T148" s="93"/>
      <c r="U148" s="93"/>
      <c r="V148" s="166" t="s">
        <v>641</v>
      </c>
      <c r="W148" s="194"/>
      <c r="X148" s="211"/>
      <c r="Y148" s="194" t="s">
        <v>642</v>
      </c>
    </row>
    <row r="149" s="184" customFormat="1" ht="24" customHeight="1" spans="1:25">
      <c r="A149" s="190">
        <v>144</v>
      </c>
      <c r="B149" s="193">
        <v>11937464</v>
      </c>
      <c r="C149" s="194" t="s">
        <v>659</v>
      </c>
      <c r="D149" s="195" t="s">
        <v>754</v>
      </c>
      <c r="E149" s="196" t="s">
        <v>680</v>
      </c>
      <c r="F149" s="196" t="s">
        <v>655</v>
      </c>
      <c r="G149" s="190" t="s">
        <v>651</v>
      </c>
      <c r="H149" s="190">
        <v>1</v>
      </c>
      <c r="I149" s="202">
        <v>40908</v>
      </c>
      <c r="J149" s="202">
        <v>40848</v>
      </c>
      <c r="K149" s="203"/>
      <c r="L149" s="203"/>
      <c r="M149" s="204">
        <v>4887.11</v>
      </c>
      <c r="N149" s="204">
        <v>699.63</v>
      </c>
      <c r="O149" s="205"/>
      <c r="P149" s="206"/>
      <c r="Q149" s="203"/>
      <c r="R149" s="209"/>
      <c r="S149" s="166" t="s">
        <v>640</v>
      </c>
      <c r="T149" s="93"/>
      <c r="U149" s="93"/>
      <c r="V149" s="166" t="s">
        <v>641</v>
      </c>
      <c r="W149" s="194"/>
      <c r="X149" s="211"/>
      <c r="Y149" s="194" t="s">
        <v>642</v>
      </c>
    </row>
    <row r="150" s="184" customFormat="1" ht="24" customHeight="1" spans="1:25">
      <c r="A150" s="190">
        <v>145</v>
      </c>
      <c r="B150" s="193">
        <v>11937461</v>
      </c>
      <c r="C150" s="194" t="s">
        <v>659</v>
      </c>
      <c r="D150" s="195" t="s">
        <v>755</v>
      </c>
      <c r="E150" s="196" t="s">
        <v>680</v>
      </c>
      <c r="F150" s="196" t="s">
        <v>655</v>
      </c>
      <c r="G150" s="190" t="s">
        <v>651</v>
      </c>
      <c r="H150" s="190">
        <v>1</v>
      </c>
      <c r="I150" s="202">
        <v>40908</v>
      </c>
      <c r="J150" s="202">
        <v>40848</v>
      </c>
      <c r="K150" s="203"/>
      <c r="L150" s="203"/>
      <c r="M150" s="204">
        <v>4887.11</v>
      </c>
      <c r="N150" s="204">
        <v>699.63</v>
      </c>
      <c r="O150" s="205"/>
      <c r="P150" s="206"/>
      <c r="Q150" s="203"/>
      <c r="R150" s="209"/>
      <c r="S150" s="166" t="s">
        <v>640</v>
      </c>
      <c r="T150" s="93"/>
      <c r="U150" s="93"/>
      <c r="V150" s="166" t="s">
        <v>641</v>
      </c>
      <c r="W150" s="194"/>
      <c r="X150" s="211"/>
      <c r="Y150" s="194" t="s">
        <v>642</v>
      </c>
    </row>
    <row r="151" s="184" customFormat="1" ht="24" customHeight="1" spans="1:25">
      <c r="A151" s="190">
        <v>146</v>
      </c>
      <c r="B151" s="193">
        <v>11937470</v>
      </c>
      <c r="C151" s="194" t="s">
        <v>659</v>
      </c>
      <c r="D151" s="195" t="s">
        <v>756</v>
      </c>
      <c r="E151" s="196" t="s">
        <v>680</v>
      </c>
      <c r="F151" s="196" t="s">
        <v>655</v>
      </c>
      <c r="G151" s="190" t="s">
        <v>651</v>
      </c>
      <c r="H151" s="190">
        <v>1</v>
      </c>
      <c r="I151" s="202">
        <v>40908</v>
      </c>
      <c r="J151" s="202">
        <v>40848</v>
      </c>
      <c r="K151" s="203"/>
      <c r="L151" s="203"/>
      <c r="M151" s="204">
        <v>4887.11</v>
      </c>
      <c r="N151" s="204">
        <v>699.63</v>
      </c>
      <c r="O151" s="205"/>
      <c r="P151" s="206"/>
      <c r="Q151" s="203"/>
      <c r="R151" s="209"/>
      <c r="S151" s="166" t="s">
        <v>640</v>
      </c>
      <c r="T151" s="93"/>
      <c r="U151" s="93"/>
      <c r="V151" s="166" t="s">
        <v>641</v>
      </c>
      <c r="W151" s="194"/>
      <c r="X151" s="211"/>
      <c r="Y151" s="194" t="s">
        <v>642</v>
      </c>
    </row>
    <row r="152" s="184" customFormat="1" ht="24" customHeight="1" spans="1:25">
      <c r="A152" s="190">
        <v>147</v>
      </c>
      <c r="B152" s="193">
        <v>11937471</v>
      </c>
      <c r="C152" s="194" t="s">
        <v>659</v>
      </c>
      <c r="D152" s="195" t="s">
        <v>757</v>
      </c>
      <c r="E152" s="196" t="s">
        <v>680</v>
      </c>
      <c r="F152" s="196" t="s">
        <v>655</v>
      </c>
      <c r="G152" s="190" t="s">
        <v>651</v>
      </c>
      <c r="H152" s="190">
        <v>1</v>
      </c>
      <c r="I152" s="202">
        <v>40908</v>
      </c>
      <c r="J152" s="202">
        <v>40848</v>
      </c>
      <c r="K152" s="203"/>
      <c r="L152" s="203"/>
      <c r="M152" s="204">
        <v>4887.11</v>
      </c>
      <c r="N152" s="204">
        <v>699.63</v>
      </c>
      <c r="O152" s="205"/>
      <c r="P152" s="206"/>
      <c r="Q152" s="203"/>
      <c r="R152" s="209"/>
      <c r="S152" s="166" t="s">
        <v>640</v>
      </c>
      <c r="T152" s="93"/>
      <c r="U152" s="93"/>
      <c r="V152" s="166" t="s">
        <v>641</v>
      </c>
      <c r="W152" s="194"/>
      <c r="X152" s="211"/>
      <c r="Y152" s="194" t="s">
        <v>642</v>
      </c>
    </row>
    <row r="153" s="184" customFormat="1" ht="24" customHeight="1" spans="1:25">
      <c r="A153" s="190">
        <v>148</v>
      </c>
      <c r="B153" s="193">
        <v>11937472</v>
      </c>
      <c r="C153" s="194" t="s">
        <v>659</v>
      </c>
      <c r="D153" s="195" t="s">
        <v>758</v>
      </c>
      <c r="E153" s="196" t="s">
        <v>680</v>
      </c>
      <c r="F153" s="196" t="s">
        <v>655</v>
      </c>
      <c r="G153" s="190" t="s">
        <v>651</v>
      </c>
      <c r="H153" s="190">
        <v>1</v>
      </c>
      <c r="I153" s="202">
        <v>40908</v>
      </c>
      <c r="J153" s="202">
        <v>40848</v>
      </c>
      <c r="K153" s="203"/>
      <c r="L153" s="203"/>
      <c r="M153" s="204">
        <v>4887.11</v>
      </c>
      <c r="N153" s="204">
        <v>699.63</v>
      </c>
      <c r="O153" s="205"/>
      <c r="P153" s="206"/>
      <c r="Q153" s="203"/>
      <c r="R153" s="209"/>
      <c r="S153" s="166" t="s">
        <v>640</v>
      </c>
      <c r="T153" s="93"/>
      <c r="U153" s="93"/>
      <c r="V153" s="166" t="s">
        <v>641</v>
      </c>
      <c r="W153" s="194"/>
      <c r="X153" s="211"/>
      <c r="Y153" s="194" t="s">
        <v>642</v>
      </c>
    </row>
    <row r="154" s="184" customFormat="1" ht="24" customHeight="1" spans="1:25">
      <c r="A154" s="190">
        <v>149</v>
      </c>
      <c r="B154" s="193">
        <v>11937474</v>
      </c>
      <c r="C154" s="194" t="s">
        <v>659</v>
      </c>
      <c r="D154" s="195" t="s">
        <v>759</v>
      </c>
      <c r="E154" s="196" t="s">
        <v>680</v>
      </c>
      <c r="F154" s="196" t="s">
        <v>655</v>
      </c>
      <c r="G154" s="190" t="s">
        <v>651</v>
      </c>
      <c r="H154" s="190">
        <v>1</v>
      </c>
      <c r="I154" s="202">
        <v>40908</v>
      </c>
      <c r="J154" s="202">
        <v>40848</v>
      </c>
      <c r="K154" s="203"/>
      <c r="L154" s="203"/>
      <c r="M154" s="204">
        <v>4887.11</v>
      </c>
      <c r="N154" s="204">
        <v>699.63</v>
      </c>
      <c r="O154" s="205"/>
      <c r="P154" s="206"/>
      <c r="Q154" s="203"/>
      <c r="R154" s="209"/>
      <c r="S154" s="166" t="s">
        <v>640</v>
      </c>
      <c r="T154" s="93"/>
      <c r="U154" s="93"/>
      <c r="V154" s="166" t="s">
        <v>641</v>
      </c>
      <c r="W154" s="194"/>
      <c r="X154" s="211"/>
      <c r="Y154" s="194" t="s">
        <v>642</v>
      </c>
    </row>
    <row r="155" s="184" customFormat="1" ht="24" customHeight="1" spans="1:25">
      <c r="A155" s="190">
        <v>150</v>
      </c>
      <c r="B155" s="193">
        <v>11937475</v>
      </c>
      <c r="C155" s="194" t="s">
        <v>659</v>
      </c>
      <c r="D155" s="195" t="s">
        <v>760</v>
      </c>
      <c r="E155" s="196" t="s">
        <v>680</v>
      </c>
      <c r="F155" s="196" t="s">
        <v>655</v>
      </c>
      <c r="G155" s="190" t="s">
        <v>651</v>
      </c>
      <c r="H155" s="190">
        <v>1</v>
      </c>
      <c r="I155" s="202">
        <v>40908</v>
      </c>
      <c r="J155" s="202">
        <v>40848</v>
      </c>
      <c r="K155" s="203"/>
      <c r="L155" s="203"/>
      <c r="M155" s="204">
        <v>4887.11</v>
      </c>
      <c r="N155" s="204">
        <v>699.63</v>
      </c>
      <c r="O155" s="205"/>
      <c r="P155" s="206"/>
      <c r="Q155" s="203"/>
      <c r="R155" s="209"/>
      <c r="S155" s="166" t="s">
        <v>640</v>
      </c>
      <c r="T155" s="93"/>
      <c r="U155" s="93"/>
      <c r="V155" s="166" t="s">
        <v>641</v>
      </c>
      <c r="W155" s="194"/>
      <c r="X155" s="211"/>
      <c r="Y155" s="194" t="s">
        <v>642</v>
      </c>
    </row>
    <row r="156" s="184" customFormat="1" ht="24" customHeight="1" spans="1:25">
      <c r="A156" s="190">
        <v>151</v>
      </c>
      <c r="B156" s="193">
        <v>11937477</v>
      </c>
      <c r="C156" s="194" t="s">
        <v>659</v>
      </c>
      <c r="D156" s="195" t="s">
        <v>761</v>
      </c>
      <c r="E156" s="196" t="s">
        <v>680</v>
      </c>
      <c r="F156" s="196" t="s">
        <v>655</v>
      </c>
      <c r="G156" s="190" t="s">
        <v>651</v>
      </c>
      <c r="H156" s="190">
        <v>1</v>
      </c>
      <c r="I156" s="202">
        <v>40908</v>
      </c>
      <c r="J156" s="202">
        <v>40848</v>
      </c>
      <c r="K156" s="203"/>
      <c r="L156" s="203"/>
      <c r="M156" s="204">
        <v>4887.11</v>
      </c>
      <c r="N156" s="204">
        <v>699.63</v>
      </c>
      <c r="O156" s="205"/>
      <c r="P156" s="206"/>
      <c r="Q156" s="203"/>
      <c r="R156" s="209"/>
      <c r="S156" s="166" t="s">
        <v>640</v>
      </c>
      <c r="T156" s="93"/>
      <c r="U156" s="93"/>
      <c r="V156" s="166" t="s">
        <v>641</v>
      </c>
      <c r="W156" s="194"/>
      <c r="X156" s="211"/>
      <c r="Y156" s="194" t="s">
        <v>642</v>
      </c>
    </row>
    <row r="157" s="184" customFormat="1" ht="24" customHeight="1" spans="1:25">
      <c r="A157" s="190">
        <v>152</v>
      </c>
      <c r="B157" s="193">
        <v>11937480</v>
      </c>
      <c r="C157" s="194" t="s">
        <v>659</v>
      </c>
      <c r="D157" s="195" t="s">
        <v>762</v>
      </c>
      <c r="E157" s="196" t="s">
        <v>680</v>
      </c>
      <c r="F157" s="196" t="s">
        <v>655</v>
      </c>
      <c r="G157" s="190" t="s">
        <v>651</v>
      </c>
      <c r="H157" s="190">
        <v>1</v>
      </c>
      <c r="I157" s="202">
        <v>40908</v>
      </c>
      <c r="J157" s="202">
        <v>40848</v>
      </c>
      <c r="K157" s="203"/>
      <c r="L157" s="203"/>
      <c r="M157" s="204">
        <v>4887.11</v>
      </c>
      <c r="N157" s="204">
        <v>699.63</v>
      </c>
      <c r="O157" s="205"/>
      <c r="P157" s="206"/>
      <c r="Q157" s="203"/>
      <c r="R157" s="209"/>
      <c r="S157" s="166" t="s">
        <v>640</v>
      </c>
      <c r="T157" s="93"/>
      <c r="U157" s="93"/>
      <c r="V157" s="166" t="s">
        <v>641</v>
      </c>
      <c r="W157" s="194"/>
      <c r="X157" s="211"/>
      <c r="Y157" s="194" t="s">
        <v>642</v>
      </c>
    </row>
    <row r="158" s="184" customFormat="1" ht="24" customHeight="1" spans="1:25">
      <c r="A158" s="190">
        <v>153</v>
      </c>
      <c r="B158" s="193">
        <v>11937423</v>
      </c>
      <c r="C158" s="194" t="s">
        <v>645</v>
      </c>
      <c r="D158" s="195" t="s">
        <v>763</v>
      </c>
      <c r="E158" s="196" t="s">
        <v>699</v>
      </c>
      <c r="F158" s="196" t="s">
        <v>638</v>
      </c>
      <c r="G158" s="190" t="s">
        <v>764</v>
      </c>
      <c r="H158" s="190">
        <v>1</v>
      </c>
      <c r="I158" s="202">
        <v>40908</v>
      </c>
      <c r="J158" s="202">
        <v>40848</v>
      </c>
      <c r="K158" s="203"/>
      <c r="L158" s="203"/>
      <c r="M158" s="204">
        <v>1593.65</v>
      </c>
      <c r="N158" s="204">
        <v>228.22</v>
      </c>
      <c r="O158" s="205"/>
      <c r="P158" s="206"/>
      <c r="Q158" s="203"/>
      <c r="R158" s="209"/>
      <c r="S158" s="166" t="s">
        <v>640</v>
      </c>
      <c r="T158" s="93"/>
      <c r="U158" s="93"/>
      <c r="V158" s="166" t="s">
        <v>641</v>
      </c>
      <c r="W158" s="194"/>
      <c r="X158" s="211"/>
      <c r="Y158" s="194" t="s">
        <v>642</v>
      </c>
    </row>
    <row r="159" s="184" customFormat="1" ht="24" customHeight="1" spans="1:25">
      <c r="A159" s="190">
        <v>154</v>
      </c>
      <c r="B159" s="193">
        <v>11937428</v>
      </c>
      <c r="C159" s="194" t="s">
        <v>645</v>
      </c>
      <c r="D159" s="195" t="s">
        <v>739</v>
      </c>
      <c r="E159" s="196" t="s">
        <v>765</v>
      </c>
      <c r="F159" s="196" t="s">
        <v>638</v>
      </c>
      <c r="G159" s="190" t="s">
        <v>766</v>
      </c>
      <c r="H159" s="190">
        <v>1</v>
      </c>
      <c r="I159" s="202">
        <v>40908</v>
      </c>
      <c r="J159" s="202">
        <v>40848</v>
      </c>
      <c r="K159" s="203"/>
      <c r="L159" s="203"/>
      <c r="M159" s="204">
        <v>892.36</v>
      </c>
      <c r="N159" s="204">
        <v>127.87</v>
      </c>
      <c r="O159" s="205"/>
      <c r="P159" s="206"/>
      <c r="Q159" s="203"/>
      <c r="R159" s="209"/>
      <c r="S159" s="166" t="s">
        <v>640</v>
      </c>
      <c r="T159" s="93"/>
      <c r="U159" s="93"/>
      <c r="V159" s="166" t="s">
        <v>641</v>
      </c>
      <c r="W159" s="194"/>
      <c r="X159" s="211"/>
      <c r="Y159" s="194" t="s">
        <v>642</v>
      </c>
    </row>
    <row r="160" s="184" customFormat="1" ht="24" customHeight="1" spans="1:25">
      <c r="A160" s="190">
        <v>155</v>
      </c>
      <c r="B160" s="193">
        <v>11889239</v>
      </c>
      <c r="C160" s="194" t="s">
        <v>767</v>
      </c>
      <c r="D160" s="195" t="s">
        <v>768</v>
      </c>
      <c r="E160" s="196" t="s">
        <v>769</v>
      </c>
      <c r="F160" s="196" t="s">
        <v>770</v>
      </c>
      <c r="G160" s="190" t="s">
        <v>771</v>
      </c>
      <c r="H160" s="190">
        <v>1</v>
      </c>
      <c r="I160" s="202">
        <v>40903</v>
      </c>
      <c r="J160" s="202">
        <v>40848</v>
      </c>
      <c r="K160" s="203"/>
      <c r="L160" s="203"/>
      <c r="M160" s="204">
        <v>77805.12</v>
      </c>
      <c r="N160" s="204">
        <v>2334.16</v>
      </c>
      <c r="O160" s="205"/>
      <c r="P160" s="206"/>
      <c r="Q160" s="203"/>
      <c r="R160" s="209"/>
      <c r="S160" s="166" t="s">
        <v>640</v>
      </c>
      <c r="T160" s="93"/>
      <c r="U160" s="93"/>
      <c r="V160" s="166" t="s">
        <v>641</v>
      </c>
      <c r="W160" s="194"/>
      <c r="X160" s="211"/>
      <c r="Y160" s="194" t="s">
        <v>642</v>
      </c>
    </row>
    <row r="161" s="184" customFormat="1" ht="24" customHeight="1" spans="1:25">
      <c r="A161" s="190">
        <v>156</v>
      </c>
      <c r="B161" s="193">
        <v>11890285</v>
      </c>
      <c r="C161" s="194" t="s">
        <v>711</v>
      </c>
      <c r="D161" s="195" t="s">
        <v>772</v>
      </c>
      <c r="E161" s="196" t="s">
        <v>773</v>
      </c>
      <c r="F161" s="196" t="s">
        <v>638</v>
      </c>
      <c r="G161" s="190" t="s">
        <v>774</v>
      </c>
      <c r="H161" s="190">
        <v>1</v>
      </c>
      <c r="I161" s="202">
        <v>40904</v>
      </c>
      <c r="J161" s="202">
        <v>40900</v>
      </c>
      <c r="K161" s="203"/>
      <c r="L161" s="203"/>
      <c r="M161" s="204">
        <v>14396.8</v>
      </c>
      <c r="N161" s="204">
        <v>2177.63</v>
      </c>
      <c r="O161" s="205"/>
      <c r="P161" s="206"/>
      <c r="Q161" s="203"/>
      <c r="R161" s="209"/>
      <c r="S161" s="166" t="s">
        <v>640</v>
      </c>
      <c r="T161" s="93"/>
      <c r="U161" s="93"/>
      <c r="V161" s="166" t="s">
        <v>641</v>
      </c>
      <c r="W161" s="194"/>
      <c r="X161" s="211"/>
      <c r="Y161" s="194" t="s">
        <v>642</v>
      </c>
    </row>
    <row r="162" s="184" customFormat="1" ht="24" customHeight="1" spans="1:25">
      <c r="A162" s="190">
        <v>157</v>
      </c>
      <c r="B162" s="193">
        <v>11892115</v>
      </c>
      <c r="C162" s="194" t="s">
        <v>711</v>
      </c>
      <c r="D162" s="195" t="s">
        <v>775</v>
      </c>
      <c r="E162" s="196" t="s">
        <v>776</v>
      </c>
      <c r="F162" s="196" t="s">
        <v>638</v>
      </c>
      <c r="G162" s="190" t="s">
        <v>774</v>
      </c>
      <c r="H162" s="190">
        <v>1</v>
      </c>
      <c r="I162" s="202">
        <v>40904</v>
      </c>
      <c r="J162" s="202">
        <v>40900</v>
      </c>
      <c r="K162" s="203"/>
      <c r="L162" s="203"/>
      <c r="M162" s="204">
        <v>10000</v>
      </c>
      <c r="N162" s="204">
        <v>1512.53</v>
      </c>
      <c r="O162" s="205"/>
      <c r="P162" s="206"/>
      <c r="Q162" s="203"/>
      <c r="R162" s="209"/>
      <c r="S162" s="166" t="s">
        <v>640</v>
      </c>
      <c r="T162" s="93"/>
      <c r="U162" s="93"/>
      <c r="V162" s="166" t="s">
        <v>641</v>
      </c>
      <c r="W162" s="194"/>
      <c r="X162" s="211"/>
      <c r="Y162" s="194" t="s">
        <v>642</v>
      </c>
    </row>
    <row r="163" s="184" customFormat="1" ht="24" customHeight="1" spans="1:25">
      <c r="A163" s="190">
        <v>158</v>
      </c>
      <c r="B163" s="193">
        <v>11892194</v>
      </c>
      <c r="C163" s="194" t="s">
        <v>711</v>
      </c>
      <c r="D163" s="195" t="s">
        <v>777</v>
      </c>
      <c r="E163" s="196" t="s">
        <v>778</v>
      </c>
      <c r="F163" s="196" t="s">
        <v>638</v>
      </c>
      <c r="G163" s="190" t="s">
        <v>774</v>
      </c>
      <c r="H163" s="190">
        <v>1</v>
      </c>
      <c r="I163" s="202">
        <v>40904</v>
      </c>
      <c r="J163" s="202">
        <v>40900</v>
      </c>
      <c r="K163" s="203"/>
      <c r="L163" s="203"/>
      <c r="M163" s="204">
        <v>14200</v>
      </c>
      <c r="N163" s="204">
        <v>2147.78</v>
      </c>
      <c r="O163" s="205"/>
      <c r="P163" s="206"/>
      <c r="Q163" s="203"/>
      <c r="R163" s="209"/>
      <c r="S163" s="166" t="s">
        <v>640</v>
      </c>
      <c r="T163" s="93"/>
      <c r="U163" s="93"/>
      <c r="V163" s="166" t="s">
        <v>641</v>
      </c>
      <c r="W163" s="194"/>
      <c r="X163" s="211"/>
      <c r="Y163" s="194" t="s">
        <v>642</v>
      </c>
    </row>
    <row r="164" s="184" customFormat="1" ht="24" customHeight="1" spans="1:25">
      <c r="A164" s="190">
        <v>159</v>
      </c>
      <c r="B164" s="193">
        <v>11892191</v>
      </c>
      <c r="C164" s="194" t="s">
        <v>711</v>
      </c>
      <c r="D164" s="195" t="s">
        <v>738</v>
      </c>
      <c r="E164" s="196" t="s">
        <v>779</v>
      </c>
      <c r="F164" s="196" t="s">
        <v>638</v>
      </c>
      <c r="G164" s="190" t="s">
        <v>774</v>
      </c>
      <c r="H164" s="190">
        <v>1</v>
      </c>
      <c r="I164" s="202">
        <v>40904</v>
      </c>
      <c r="J164" s="202">
        <v>40900</v>
      </c>
      <c r="K164" s="203"/>
      <c r="L164" s="203"/>
      <c r="M164" s="204">
        <v>4000</v>
      </c>
      <c r="N164" s="204">
        <v>605.03</v>
      </c>
      <c r="O164" s="205"/>
      <c r="P164" s="206"/>
      <c r="Q164" s="203"/>
      <c r="R164" s="209"/>
      <c r="S164" s="166" t="s">
        <v>640</v>
      </c>
      <c r="T164" s="93"/>
      <c r="U164" s="93"/>
      <c r="V164" s="166" t="s">
        <v>641</v>
      </c>
      <c r="W164" s="194"/>
      <c r="X164" s="211"/>
      <c r="Y164" s="194" t="s">
        <v>642</v>
      </c>
    </row>
    <row r="165" s="184" customFormat="1" ht="24" customHeight="1" spans="1:25">
      <c r="A165" s="190">
        <v>160</v>
      </c>
      <c r="B165" s="193">
        <v>11931430</v>
      </c>
      <c r="C165" s="194" t="s">
        <v>696</v>
      </c>
      <c r="D165" s="195" t="s">
        <v>780</v>
      </c>
      <c r="E165" s="196" t="s">
        <v>781</v>
      </c>
      <c r="F165" s="196" t="s">
        <v>655</v>
      </c>
      <c r="G165" s="190" t="s">
        <v>651</v>
      </c>
      <c r="H165" s="190">
        <v>1</v>
      </c>
      <c r="I165" s="202">
        <v>40907</v>
      </c>
      <c r="J165" s="202">
        <v>40906</v>
      </c>
      <c r="K165" s="203"/>
      <c r="L165" s="203"/>
      <c r="M165" s="204">
        <v>4381.75</v>
      </c>
      <c r="N165" s="204">
        <v>662.88</v>
      </c>
      <c r="O165" s="205"/>
      <c r="P165" s="206"/>
      <c r="Q165" s="203"/>
      <c r="R165" s="209"/>
      <c r="S165" s="166" t="s">
        <v>640</v>
      </c>
      <c r="T165" s="93"/>
      <c r="U165" s="93"/>
      <c r="V165" s="166" t="s">
        <v>641</v>
      </c>
      <c r="W165" s="194"/>
      <c r="X165" s="211"/>
      <c r="Y165" s="194" t="s">
        <v>642</v>
      </c>
    </row>
    <row r="166" s="184" customFormat="1" ht="24" customHeight="1" spans="1:25">
      <c r="A166" s="190">
        <v>161</v>
      </c>
      <c r="B166" s="193">
        <v>11931428</v>
      </c>
      <c r="C166" s="194" t="s">
        <v>711</v>
      </c>
      <c r="D166" s="195" t="s">
        <v>780</v>
      </c>
      <c r="E166" s="196" t="s">
        <v>782</v>
      </c>
      <c r="F166" s="196" t="s">
        <v>783</v>
      </c>
      <c r="G166" s="190" t="s">
        <v>639</v>
      </c>
      <c r="H166" s="190">
        <v>1</v>
      </c>
      <c r="I166" s="202">
        <v>40907</v>
      </c>
      <c r="J166" s="202">
        <v>40906</v>
      </c>
      <c r="K166" s="203"/>
      <c r="L166" s="203"/>
      <c r="M166" s="204">
        <v>76096.92</v>
      </c>
      <c r="N166" s="204">
        <v>11511.93</v>
      </c>
      <c r="O166" s="205"/>
      <c r="P166" s="206"/>
      <c r="Q166" s="203"/>
      <c r="R166" s="209"/>
      <c r="S166" s="166" t="s">
        <v>640</v>
      </c>
      <c r="T166" s="93"/>
      <c r="U166" s="93"/>
      <c r="V166" s="166" t="s">
        <v>641</v>
      </c>
      <c r="W166" s="194"/>
      <c r="X166" s="211"/>
      <c r="Y166" s="194" t="s">
        <v>642</v>
      </c>
    </row>
    <row r="167" s="184" customFormat="1" ht="24" customHeight="1" spans="1:25">
      <c r="A167" s="190">
        <v>162</v>
      </c>
      <c r="B167" s="193">
        <v>12073709</v>
      </c>
      <c r="C167" s="194" t="s">
        <v>711</v>
      </c>
      <c r="D167" s="195" t="s">
        <v>784</v>
      </c>
      <c r="E167" s="196" t="s">
        <v>785</v>
      </c>
      <c r="F167" s="196" t="s">
        <v>638</v>
      </c>
      <c r="G167" s="190" t="s">
        <v>639</v>
      </c>
      <c r="H167" s="190">
        <v>1</v>
      </c>
      <c r="I167" s="202">
        <v>41109</v>
      </c>
      <c r="J167" s="202">
        <v>41087</v>
      </c>
      <c r="K167" s="203"/>
      <c r="L167" s="203"/>
      <c r="M167" s="204">
        <v>16989.46</v>
      </c>
      <c r="N167" s="204">
        <v>3584.61</v>
      </c>
      <c r="O167" s="205"/>
      <c r="P167" s="206"/>
      <c r="Q167" s="203"/>
      <c r="R167" s="209"/>
      <c r="S167" s="166" t="s">
        <v>640</v>
      </c>
      <c r="T167" s="93"/>
      <c r="U167" s="93"/>
      <c r="V167" s="166" t="s">
        <v>641</v>
      </c>
      <c r="W167" s="194"/>
      <c r="X167" s="211"/>
      <c r="Y167" s="194" t="s">
        <v>642</v>
      </c>
    </row>
    <row r="168" s="184" customFormat="1" ht="24" customHeight="1" spans="1:25">
      <c r="A168" s="190">
        <v>163</v>
      </c>
      <c r="B168" s="193">
        <v>12073707</v>
      </c>
      <c r="C168" s="194" t="s">
        <v>711</v>
      </c>
      <c r="D168" s="195" t="s">
        <v>786</v>
      </c>
      <c r="E168" s="196" t="s">
        <v>785</v>
      </c>
      <c r="F168" s="196" t="s">
        <v>638</v>
      </c>
      <c r="G168" s="190" t="s">
        <v>639</v>
      </c>
      <c r="H168" s="190">
        <v>1</v>
      </c>
      <c r="I168" s="202">
        <v>41109</v>
      </c>
      <c r="J168" s="202">
        <v>41087</v>
      </c>
      <c r="K168" s="203"/>
      <c r="L168" s="203"/>
      <c r="M168" s="204">
        <v>9196.12</v>
      </c>
      <c r="N168" s="204">
        <v>1940.4</v>
      </c>
      <c r="O168" s="205"/>
      <c r="P168" s="206"/>
      <c r="Q168" s="203"/>
      <c r="R168" s="209"/>
      <c r="S168" s="166" t="s">
        <v>640</v>
      </c>
      <c r="T168" s="93"/>
      <c r="U168" s="93"/>
      <c r="V168" s="166" t="s">
        <v>641</v>
      </c>
      <c r="W168" s="194"/>
      <c r="X168" s="211"/>
      <c r="Y168" s="194" t="s">
        <v>642</v>
      </c>
    </row>
    <row r="169" s="184" customFormat="1" ht="24" customHeight="1" spans="1:25">
      <c r="A169" s="190">
        <v>164</v>
      </c>
      <c r="B169" s="193">
        <v>12073715</v>
      </c>
      <c r="C169" s="194" t="s">
        <v>711</v>
      </c>
      <c r="D169" s="195" t="s">
        <v>784</v>
      </c>
      <c r="E169" s="196" t="s">
        <v>779</v>
      </c>
      <c r="F169" s="196" t="s">
        <v>638</v>
      </c>
      <c r="G169" s="190" t="s">
        <v>639</v>
      </c>
      <c r="H169" s="190">
        <v>1</v>
      </c>
      <c r="I169" s="202">
        <v>41109</v>
      </c>
      <c r="J169" s="202">
        <v>41087</v>
      </c>
      <c r="K169" s="203"/>
      <c r="L169" s="203"/>
      <c r="M169" s="204">
        <v>5611.2</v>
      </c>
      <c r="N169" s="204">
        <v>1183.87</v>
      </c>
      <c r="O169" s="205"/>
      <c r="P169" s="206"/>
      <c r="Q169" s="203"/>
      <c r="R169" s="209"/>
      <c r="S169" s="166" t="s">
        <v>640</v>
      </c>
      <c r="T169" s="93"/>
      <c r="U169" s="93"/>
      <c r="V169" s="166" t="s">
        <v>641</v>
      </c>
      <c r="W169" s="194"/>
      <c r="X169" s="211"/>
      <c r="Y169" s="194" t="s">
        <v>642</v>
      </c>
    </row>
    <row r="170" s="184" customFormat="1" ht="24" customHeight="1" spans="1:25">
      <c r="A170" s="190">
        <v>165</v>
      </c>
      <c r="B170" s="193">
        <v>12073716</v>
      </c>
      <c r="C170" s="194" t="s">
        <v>711</v>
      </c>
      <c r="D170" s="195" t="s">
        <v>784</v>
      </c>
      <c r="E170" s="196" t="s">
        <v>787</v>
      </c>
      <c r="F170" s="196" t="s">
        <v>638</v>
      </c>
      <c r="G170" s="190" t="s">
        <v>639</v>
      </c>
      <c r="H170" s="190">
        <v>1</v>
      </c>
      <c r="I170" s="202">
        <v>41109</v>
      </c>
      <c r="J170" s="202">
        <v>41087</v>
      </c>
      <c r="K170" s="203"/>
      <c r="L170" s="203"/>
      <c r="M170" s="204">
        <v>5611.2</v>
      </c>
      <c r="N170" s="204">
        <v>1183.87</v>
      </c>
      <c r="O170" s="205"/>
      <c r="P170" s="206"/>
      <c r="Q170" s="203"/>
      <c r="R170" s="209"/>
      <c r="S170" s="166" t="s">
        <v>640</v>
      </c>
      <c r="T170" s="93"/>
      <c r="U170" s="93"/>
      <c r="V170" s="166" t="s">
        <v>641</v>
      </c>
      <c r="W170" s="194"/>
      <c r="X170" s="211"/>
      <c r="Y170" s="194" t="s">
        <v>642</v>
      </c>
    </row>
    <row r="171" s="184" customFormat="1" ht="24" customHeight="1" spans="1:25">
      <c r="A171" s="190">
        <v>166</v>
      </c>
      <c r="B171" s="193">
        <v>12073745</v>
      </c>
      <c r="C171" s="194" t="s">
        <v>645</v>
      </c>
      <c r="D171" s="195" t="s">
        <v>788</v>
      </c>
      <c r="E171" s="196" t="s">
        <v>789</v>
      </c>
      <c r="F171" s="196" t="s">
        <v>790</v>
      </c>
      <c r="G171" s="190" t="s">
        <v>700</v>
      </c>
      <c r="H171" s="190">
        <v>1</v>
      </c>
      <c r="I171" s="202">
        <v>41109</v>
      </c>
      <c r="J171" s="202">
        <v>41106</v>
      </c>
      <c r="K171" s="203"/>
      <c r="L171" s="203"/>
      <c r="M171" s="204">
        <v>14372.25</v>
      </c>
      <c r="N171" s="204">
        <v>3242.07</v>
      </c>
      <c r="O171" s="205"/>
      <c r="P171" s="206"/>
      <c r="Q171" s="203"/>
      <c r="R171" s="209"/>
      <c r="S171" s="166" t="s">
        <v>640</v>
      </c>
      <c r="T171" s="93"/>
      <c r="U171" s="93"/>
      <c r="V171" s="166" t="s">
        <v>641</v>
      </c>
      <c r="W171" s="194"/>
      <c r="X171" s="211"/>
      <c r="Y171" s="194" t="s">
        <v>642</v>
      </c>
    </row>
    <row r="172" s="184" customFormat="1" ht="24" customHeight="1" spans="1:25">
      <c r="A172" s="190">
        <v>167</v>
      </c>
      <c r="B172" s="193">
        <v>12350615</v>
      </c>
      <c r="C172" s="194" t="s">
        <v>696</v>
      </c>
      <c r="D172" s="195" t="s">
        <v>791</v>
      </c>
      <c r="E172" s="196" t="s">
        <v>792</v>
      </c>
      <c r="F172" s="196" t="s">
        <v>793</v>
      </c>
      <c r="G172" s="190" t="s">
        <v>794</v>
      </c>
      <c r="H172" s="190">
        <v>1</v>
      </c>
      <c r="I172" s="202">
        <v>41546</v>
      </c>
      <c r="J172" s="202">
        <v>41467</v>
      </c>
      <c r="K172" s="203"/>
      <c r="L172" s="203"/>
      <c r="M172" s="204">
        <v>8378.68</v>
      </c>
      <c r="N172" s="204">
        <v>2554.1</v>
      </c>
      <c r="O172" s="205"/>
      <c r="P172" s="206"/>
      <c r="Q172" s="203"/>
      <c r="R172" s="209"/>
      <c r="S172" s="166" t="s">
        <v>640</v>
      </c>
      <c r="T172" s="93"/>
      <c r="U172" s="93"/>
      <c r="V172" s="166" t="s">
        <v>641</v>
      </c>
      <c r="W172" s="194"/>
      <c r="X172" s="211"/>
      <c r="Y172" s="194" t="s">
        <v>642</v>
      </c>
    </row>
    <row r="173" s="184" customFormat="1" ht="24" customHeight="1" spans="1:25">
      <c r="A173" s="190">
        <v>168</v>
      </c>
      <c r="B173" s="193">
        <v>12414993</v>
      </c>
      <c r="C173" s="194" t="s">
        <v>795</v>
      </c>
      <c r="D173" s="195" t="s">
        <v>796</v>
      </c>
      <c r="E173" s="196" t="s">
        <v>797</v>
      </c>
      <c r="F173" s="196" t="s">
        <v>798</v>
      </c>
      <c r="G173" s="190" t="s">
        <v>799</v>
      </c>
      <c r="H173" s="190">
        <v>1</v>
      </c>
      <c r="I173" s="202">
        <v>41634</v>
      </c>
      <c r="J173" s="202">
        <v>41609</v>
      </c>
      <c r="K173" s="203"/>
      <c r="L173" s="203"/>
      <c r="M173" s="204">
        <v>164074.12</v>
      </c>
      <c r="N173" s="204">
        <v>56661.06</v>
      </c>
      <c r="O173" s="205"/>
      <c r="P173" s="206"/>
      <c r="Q173" s="203"/>
      <c r="R173" s="209"/>
      <c r="S173" s="166" t="s">
        <v>640</v>
      </c>
      <c r="T173" s="93"/>
      <c r="U173" s="93"/>
      <c r="V173" s="166" t="s">
        <v>641</v>
      </c>
      <c r="W173" s="194"/>
      <c r="X173" s="211"/>
      <c r="Y173" s="194" t="s">
        <v>642</v>
      </c>
    </row>
    <row r="174" s="184" customFormat="1" ht="24" customHeight="1" spans="1:25">
      <c r="A174" s="95">
        <f>A173</f>
        <v>168</v>
      </c>
      <c r="B174" s="213"/>
      <c r="C174" s="214" t="s">
        <v>800</v>
      </c>
      <c r="D174" s="215"/>
      <c r="E174" s="215"/>
      <c r="F174" s="216"/>
      <c r="G174" s="213"/>
      <c r="H174" s="213"/>
      <c r="I174" s="220"/>
      <c r="J174" s="220"/>
      <c r="K174" s="106"/>
      <c r="L174" s="106"/>
      <c r="M174" s="221">
        <f>SUM(M6:M173)</f>
        <v>1052512.91</v>
      </c>
      <c r="N174" s="221">
        <f>SUM(N6:N173)</f>
        <v>149788.18</v>
      </c>
      <c r="O174" s="222"/>
      <c r="P174" s="222"/>
      <c r="Q174" s="106"/>
      <c r="R174" s="225"/>
      <c r="S174" s="225"/>
      <c r="T174" s="225"/>
      <c r="U174" s="225"/>
      <c r="V174" s="225"/>
      <c r="W174" s="225"/>
      <c r="X174" s="211"/>
      <c r="Y174" s="194"/>
    </row>
    <row r="175" s="184" customFormat="1" ht="24" customHeight="1" spans="1:25">
      <c r="A175" s="190">
        <v>1</v>
      </c>
      <c r="B175" s="217">
        <v>11742752</v>
      </c>
      <c r="C175" s="194" t="s">
        <v>767</v>
      </c>
      <c r="D175" s="218" t="s">
        <v>801</v>
      </c>
      <c r="E175" s="218" t="s">
        <v>769</v>
      </c>
      <c r="F175" s="194" t="s">
        <v>770</v>
      </c>
      <c r="G175" s="219" t="s">
        <v>802</v>
      </c>
      <c r="H175" s="217">
        <v>1</v>
      </c>
      <c r="I175" s="223">
        <v>40547</v>
      </c>
      <c r="J175" s="223">
        <v>40542</v>
      </c>
      <c r="K175" s="203"/>
      <c r="L175" s="203"/>
      <c r="M175" s="224">
        <v>47309.58</v>
      </c>
      <c r="N175" s="224">
        <v>1419.29</v>
      </c>
      <c r="O175" s="205"/>
      <c r="P175" s="206"/>
      <c r="Q175" s="203"/>
      <c r="R175" s="209"/>
      <c r="S175" s="166" t="s">
        <v>640</v>
      </c>
      <c r="T175" s="93"/>
      <c r="U175" s="93"/>
      <c r="V175" s="166" t="s">
        <v>641</v>
      </c>
      <c r="W175" s="194"/>
      <c r="X175" s="211"/>
      <c r="Y175" s="227" t="s">
        <v>803</v>
      </c>
    </row>
    <row r="176" s="184" customFormat="1" ht="24" customHeight="1" spans="1:25">
      <c r="A176" s="190">
        <v>2</v>
      </c>
      <c r="B176" s="217">
        <v>11792651</v>
      </c>
      <c r="C176" s="194" t="s">
        <v>767</v>
      </c>
      <c r="D176" s="218" t="s">
        <v>804</v>
      </c>
      <c r="E176" s="218" t="s">
        <v>769</v>
      </c>
      <c r="F176" s="194" t="s">
        <v>770</v>
      </c>
      <c r="G176" s="219" t="s">
        <v>802</v>
      </c>
      <c r="H176" s="217">
        <v>1</v>
      </c>
      <c r="I176" s="223">
        <v>40697</v>
      </c>
      <c r="J176" s="223">
        <v>40483</v>
      </c>
      <c r="K176" s="203"/>
      <c r="L176" s="203"/>
      <c r="M176" s="224">
        <v>80538.24</v>
      </c>
      <c r="N176" s="224">
        <v>2416.15</v>
      </c>
      <c r="O176" s="205"/>
      <c r="P176" s="206"/>
      <c r="Q176" s="203"/>
      <c r="R176" s="209"/>
      <c r="S176" s="166" t="s">
        <v>640</v>
      </c>
      <c r="T176" s="93"/>
      <c r="U176" s="93"/>
      <c r="V176" s="166" t="s">
        <v>641</v>
      </c>
      <c r="W176" s="194"/>
      <c r="X176" s="211"/>
      <c r="Y176" s="227" t="s">
        <v>803</v>
      </c>
    </row>
    <row r="177" s="184" customFormat="1" ht="24" customHeight="1" spans="1:25">
      <c r="A177" s="190">
        <v>3</v>
      </c>
      <c r="B177" s="217">
        <v>11792551</v>
      </c>
      <c r="C177" s="194" t="s">
        <v>767</v>
      </c>
      <c r="D177" s="218" t="s">
        <v>805</v>
      </c>
      <c r="E177" s="218" t="s">
        <v>769</v>
      </c>
      <c r="F177" s="194" t="s">
        <v>770</v>
      </c>
      <c r="G177" s="219" t="s">
        <v>802</v>
      </c>
      <c r="H177" s="217">
        <v>1</v>
      </c>
      <c r="I177" s="223">
        <v>40697</v>
      </c>
      <c r="J177" s="223">
        <v>40483</v>
      </c>
      <c r="K177" s="203"/>
      <c r="L177" s="203"/>
      <c r="M177" s="224">
        <v>281367.3</v>
      </c>
      <c r="N177" s="224">
        <v>8441.02</v>
      </c>
      <c r="O177" s="205"/>
      <c r="P177" s="206"/>
      <c r="Q177" s="203"/>
      <c r="R177" s="209"/>
      <c r="S177" s="166" t="s">
        <v>640</v>
      </c>
      <c r="T177" s="93"/>
      <c r="U177" s="93"/>
      <c r="V177" s="166" t="s">
        <v>641</v>
      </c>
      <c r="W177" s="194"/>
      <c r="X177" s="211"/>
      <c r="Y177" s="227" t="s">
        <v>803</v>
      </c>
    </row>
    <row r="178" s="184" customFormat="1" ht="24" customHeight="1" spans="1:25">
      <c r="A178" s="190">
        <v>4</v>
      </c>
      <c r="B178" s="217">
        <v>11792594</v>
      </c>
      <c r="C178" s="194" t="s">
        <v>767</v>
      </c>
      <c r="D178" s="218" t="s">
        <v>806</v>
      </c>
      <c r="E178" s="218" t="s">
        <v>807</v>
      </c>
      <c r="F178" s="194" t="s">
        <v>770</v>
      </c>
      <c r="G178" s="219" t="s">
        <v>802</v>
      </c>
      <c r="H178" s="217">
        <v>1</v>
      </c>
      <c r="I178" s="223">
        <v>40697</v>
      </c>
      <c r="J178" s="223">
        <v>40483</v>
      </c>
      <c r="K178" s="203"/>
      <c r="L178" s="203"/>
      <c r="M178" s="224">
        <v>182113.8</v>
      </c>
      <c r="N178" s="224">
        <v>5463.42</v>
      </c>
      <c r="O178" s="205"/>
      <c r="P178" s="206"/>
      <c r="Q178" s="203"/>
      <c r="R178" s="209"/>
      <c r="S178" s="166" t="s">
        <v>640</v>
      </c>
      <c r="T178" s="93"/>
      <c r="U178" s="93"/>
      <c r="V178" s="226" t="s">
        <v>808</v>
      </c>
      <c r="W178" s="194"/>
      <c r="X178" s="211"/>
      <c r="Y178" s="227" t="s">
        <v>803</v>
      </c>
    </row>
    <row r="179" s="184" customFormat="1" ht="24" customHeight="1" spans="1:25">
      <c r="A179" s="190">
        <v>5</v>
      </c>
      <c r="B179" s="217">
        <v>11889276</v>
      </c>
      <c r="C179" s="194" t="s">
        <v>767</v>
      </c>
      <c r="D179" s="218" t="s">
        <v>809</v>
      </c>
      <c r="E179" s="218" t="s">
        <v>769</v>
      </c>
      <c r="F179" s="194" t="s">
        <v>770</v>
      </c>
      <c r="G179" s="219" t="s">
        <v>802</v>
      </c>
      <c r="H179" s="217">
        <v>1</v>
      </c>
      <c r="I179" s="223">
        <v>40903</v>
      </c>
      <c r="J179" s="223">
        <v>40848</v>
      </c>
      <c r="K179" s="203"/>
      <c r="L179" s="203"/>
      <c r="M179" s="224">
        <v>54801.74</v>
      </c>
      <c r="N179" s="224">
        <v>1644.06</v>
      </c>
      <c r="O179" s="205"/>
      <c r="P179" s="206"/>
      <c r="Q179" s="203"/>
      <c r="R179" s="209"/>
      <c r="S179" s="166" t="s">
        <v>640</v>
      </c>
      <c r="T179" s="93"/>
      <c r="U179" s="93"/>
      <c r="V179" s="166" t="s">
        <v>641</v>
      </c>
      <c r="W179" s="194"/>
      <c r="X179" s="211"/>
      <c r="Y179" s="227" t="s">
        <v>803</v>
      </c>
    </row>
    <row r="180" s="184" customFormat="1" ht="24" customHeight="1" spans="1:25">
      <c r="A180" s="190">
        <v>6</v>
      </c>
      <c r="B180" s="217">
        <v>11889216</v>
      </c>
      <c r="C180" s="194" t="s">
        <v>767</v>
      </c>
      <c r="D180" s="218" t="s">
        <v>810</v>
      </c>
      <c r="E180" s="218" t="s">
        <v>769</v>
      </c>
      <c r="F180" s="194" t="s">
        <v>770</v>
      </c>
      <c r="G180" s="219" t="s">
        <v>802</v>
      </c>
      <c r="H180" s="217">
        <v>1</v>
      </c>
      <c r="I180" s="223">
        <v>40903</v>
      </c>
      <c r="J180" s="223">
        <v>40848</v>
      </c>
      <c r="K180" s="203"/>
      <c r="L180" s="203"/>
      <c r="M180" s="224">
        <v>54852.98</v>
      </c>
      <c r="N180" s="224">
        <v>1645.59</v>
      </c>
      <c r="O180" s="205"/>
      <c r="P180" s="206"/>
      <c r="Q180" s="203"/>
      <c r="R180" s="209"/>
      <c r="S180" s="166" t="s">
        <v>640</v>
      </c>
      <c r="T180" s="93"/>
      <c r="U180" s="93"/>
      <c r="V180" s="166" t="s">
        <v>641</v>
      </c>
      <c r="W180" s="194"/>
      <c r="X180" s="211"/>
      <c r="Y180" s="227" t="s">
        <v>803</v>
      </c>
    </row>
    <row r="181" s="184" customFormat="1" ht="24" customHeight="1" spans="1:25">
      <c r="A181" s="190">
        <v>7</v>
      </c>
      <c r="B181" s="217">
        <v>11889243</v>
      </c>
      <c r="C181" s="194" t="s">
        <v>767</v>
      </c>
      <c r="D181" s="218" t="s">
        <v>811</v>
      </c>
      <c r="E181" s="218" t="s">
        <v>769</v>
      </c>
      <c r="F181" s="194" t="s">
        <v>770</v>
      </c>
      <c r="G181" s="219" t="s">
        <v>802</v>
      </c>
      <c r="H181" s="217">
        <v>1</v>
      </c>
      <c r="I181" s="223">
        <v>40903</v>
      </c>
      <c r="J181" s="223">
        <v>40848</v>
      </c>
      <c r="K181" s="203"/>
      <c r="L181" s="203"/>
      <c r="M181" s="224">
        <v>54784.68</v>
      </c>
      <c r="N181" s="224">
        <v>1643.55</v>
      </c>
      <c r="O181" s="205"/>
      <c r="P181" s="206"/>
      <c r="Q181" s="203"/>
      <c r="R181" s="209"/>
      <c r="S181" s="166" t="s">
        <v>640</v>
      </c>
      <c r="T181" s="93"/>
      <c r="U181" s="93"/>
      <c r="V181" s="226" t="s">
        <v>808</v>
      </c>
      <c r="W181" s="194"/>
      <c r="X181" s="211"/>
      <c r="Y181" s="227" t="s">
        <v>803</v>
      </c>
    </row>
    <row r="182" s="184" customFormat="1" ht="24" customHeight="1" spans="1:25">
      <c r="A182" s="190">
        <v>8</v>
      </c>
      <c r="B182" s="217">
        <v>11889264</v>
      </c>
      <c r="C182" s="194" t="s">
        <v>767</v>
      </c>
      <c r="D182" s="218" t="s">
        <v>812</v>
      </c>
      <c r="E182" s="218" t="s">
        <v>769</v>
      </c>
      <c r="F182" s="194" t="s">
        <v>770</v>
      </c>
      <c r="G182" s="219" t="s">
        <v>802</v>
      </c>
      <c r="H182" s="217">
        <v>1</v>
      </c>
      <c r="I182" s="223">
        <v>40903</v>
      </c>
      <c r="J182" s="223">
        <v>40848</v>
      </c>
      <c r="K182" s="203"/>
      <c r="L182" s="203"/>
      <c r="M182" s="224">
        <v>70233.68</v>
      </c>
      <c r="N182" s="224">
        <v>2107.02</v>
      </c>
      <c r="O182" s="205"/>
      <c r="P182" s="206"/>
      <c r="Q182" s="203"/>
      <c r="R182" s="209"/>
      <c r="S182" s="166" t="s">
        <v>640</v>
      </c>
      <c r="T182" s="93"/>
      <c r="U182" s="93"/>
      <c r="V182" s="226" t="s">
        <v>808</v>
      </c>
      <c r="W182" s="194"/>
      <c r="X182" s="211"/>
      <c r="Y182" s="227" t="s">
        <v>803</v>
      </c>
    </row>
    <row r="183" s="184" customFormat="1" ht="24" customHeight="1" spans="1:25">
      <c r="A183" s="190">
        <v>9</v>
      </c>
      <c r="B183" s="217">
        <v>11889267</v>
      </c>
      <c r="C183" s="194" t="s">
        <v>767</v>
      </c>
      <c r="D183" s="218" t="s">
        <v>813</v>
      </c>
      <c r="E183" s="218" t="s">
        <v>769</v>
      </c>
      <c r="F183" s="194" t="s">
        <v>770</v>
      </c>
      <c r="G183" s="219" t="s">
        <v>802</v>
      </c>
      <c r="H183" s="217">
        <v>1</v>
      </c>
      <c r="I183" s="223">
        <v>40903</v>
      </c>
      <c r="J183" s="223">
        <v>40848</v>
      </c>
      <c r="K183" s="203"/>
      <c r="L183" s="203"/>
      <c r="M183" s="224">
        <v>70233.53</v>
      </c>
      <c r="N183" s="224">
        <v>2107.01</v>
      </c>
      <c r="O183" s="205"/>
      <c r="P183" s="206"/>
      <c r="Q183" s="203"/>
      <c r="R183" s="209"/>
      <c r="S183" s="166" t="s">
        <v>640</v>
      </c>
      <c r="T183" s="93"/>
      <c r="U183" s="93"/>
      <c r="V183" s="226" t="s">
        <v>808</v>
      </c>
      <c r="W183" s="194"/>
      <c r="X183" s="211"/>
      <c r="Y183" s="227" t="s">
        <v>803</v>
      </c>
    </row>
    <row r="184" s="184" customFormat="1" ht="24" customHeight="1" spans="1:25">
      <c r="A184" s="190">
        <v>10</v>
      </c>
      <c r="B184" s="217">
        <v>11889275</v>
      </c>
      <c r="C184" s="194" t="s">
        <v>767</v>
      </c>
      <c r="D184" s="218" t="s">
        <v>814</v>
      </c>
      <c r="E184" s="218" t="s">
        <v>769</v>
      </c>
      <c r="F184" s="194" t="s">
        <v>770</v>
      </c>
      <c r="G184" s="219" t="s">
        <v>802</v>
      </c>
      <c r="H184" s="217">
        <v>1</v>
      </c>
      <c r="I184" s="223">
        <v>40903</v>
      </c>
      <c r="J184" s="223">
        <v>40848</v>
      </c>
      <c r="K184" s="203"/>
      <c r="L184" s="203"/>
      <c r="M184" s="224">
        <v>62715.45</v>
      </c>
      <c r="N184" s="224">
        <v>1881.47</v>
      </c>
      <c r="O184" s="205"/>
      <c r="P184" s="206"/>
      <c r="Q184" s="203"/>
      <c r="R184" s="209"/>
      <c r="S184" s="166" t="s">
        <v>640</v>
      </c>
      <c r="T184" s="93"/>
      <c r="U184" s="93"/>
      <c r="V184" s="226" t="s">
        <v>808</v>
      </c>
      <c r="W184" s="194"/>
      <c r="X184" s="211"/>
      <c r="Y184" s="227" t="s">
        <v>803</v>
      </c>
    </row>
    <row r="185" s="184" customFormat="1" ht="24" customHeight="1" spans="1:25">
      <c r="A185" s="190">
        <v>11</v>
      </c>
      <c r="B185" s="217">
        <v>11889260</v>
      </c>
      <c r="C185" s="194" t="s">
        <v>767</v>
      </c>
      <c r="D185" s="218" t="s">
        <v>815</v>
      </c>
      <c r="E185" s="218" t="s">
        <v>769</v>
      </c>
      <c r="F185" s="194" t="s">
        <v>770</v>
      </c>
      <c r="G185" s="219" t="s">
        <v>802</v>
      </c>
      <c r="H185" s="217">
        <v>1</v>
      </c>
      <c r="I185" s="223">
        <v>40903</v>
      </c>
      <c r="J185" s="223">
        <v>40848</v>
      </c>
      <c r="K185" s="203"/>
      <c r="L185" s="203"/>
      <c r="M185" s="224">
        <v>57082.45</v>
      </c>
      <c r="N185" s="224">
        <v>1712.48</v>
      </c>
      <c r="O185" s="205"/>
      <c r="P185" s="206"/>
      <c r="Q185" s="203"/>
      <c r="R185" s="209"/>
      <c r="S185" s="166" t="s">
        <v>640</v>
      </c>
      <c r="T185" s="93"/>
      <c r="U185" s="93"/>
      <c r="V185" s="226" t="s">
        <v>808</v>
      </c>
      <c r="W185" s="194"/>
      <c r="X185" s="211"/>
      <c r="Y185" s="227" t="s">
        <v>803</v>
      </c>
    </row>
    <row r="186" s="184" customFormat="1" ht="24" customHeight="1" spans="1:25">
      <c r="A186" s="190">
        <v>12</v>
      </c>
      <c r="B186" s="217">
        <v>11889283</v>
      </c>
      <c r="C186" s="194" t="s">
        <v>767</v>
      </c>
      <c r="D186" s="218" t="s">
        <v>816</v>
      </c>
      <c r="E186" s="218" t="s">
        <v>769</v>
      </c>
      <c r="F186" s="194" t="s">
        <v>770</v>
      </c>
      <c r="G186" s="219" t="s">
        <v>802</v>
      </c>
      <c r="H186" s="217">
        <v>1</v>
      </c>
      <c r="I186" s="223">
        <v>40903</v>
      </c>
      <c r="J186" s="223">
        <v>40848</v>
      </c>
      <c r="K186" s="203"/>
      <c r="L186" s="203"/>
      <c r="M186" s="224">
        <v>70233.53</v>
      </c>
      <c r="N186" s="224">
        <v>2107.01</v>
      </c>
      <c r="O186" s="205"/>
      <c r="P186" s="206"/>
      <c r="Q186" s="203"/>
      <c r="R186" s="209"/>
      <c r="S186" s="166" t="s">
        <v>640</v>
      </c>
      <c r="T186" s="93"/>
      <c r="U186" s="93"/>
      <c r="V186" s="226" t="s">
        <v>808</v>
      </c>
      <c r="W186" s="194"/>
      <c r="X186" s="211"/>
      <c r="Y186" s="227" t="s">
        <v>803</v>
      </c>
    </row>
    <row r="187" s="184" customFormat="1" ht="24" customHeight="1" spans="1:25">
      <c r="A187" s="190">
        <v>13</v>
      </c>
      <c r="B187" s="217">
        <v>12073778</v>
      </c>
      <c r="C187" s="194" t="s">
        <v>817</v>
      </c>
      <c r="D187" s="218" t="s">
        <v>818</v>
      </c>
      <c r="E187" s="218" t="s">
        <v>769</v>
      </c>
      <c r="F187" s="194" t="s">
        <v>770</v>
      </c>
      <c r="G187" s="219" t="s">
        <v>802</v>
      </c>
      <c r="H187" s="217">
        <v>1</v>
      </c>
      <c r="I187" s="223">
        <v>41109</v>
      </c>
      <c r="J187" s="223">
        <v>41089</v>
      </c>
      <c r="K187" s="203"/>
      <c r="L187" s="203"/>
      <c r="M187" s="224">
        <v>16540.26</v>
      </c>
      <c r="N187" s="224">
        <v>496.21</v>
      </c>
      <c r="O187" s="205"/>
      <c r="P187" s="206"/>
      <c r="Q187" s="203"/>
      <c r="R187" s="209"/>
      <c r="S187" s="166" t="s">
        <v>640</v>
      </c>
      <c r="T187" s="93"/>
      <c r="U187" s="93"/>
      <c r="V187" s="226" t="s">
        <v>808</v>
      </c>
      <c r="W187" s="194"/>
      <c r="X187" s="211"/>
      <c r="Y187" s="227" t="s">
        <v>803</v>
      </c>
    </row>
    <row r="188" s="184" customFormat="1" ht="24" customHeight="1" spans="1:25">
      <c r="A188" s="190">
        <v>14</v>
      </c>
      <c r="B188" s="217">
        <v>12073781</v>
      </c>
      <c r="C188" s="194" t="s">
        <v>817</v>
      </c>
      <c r="D188" s="218" t="s">
        <v>819</v>
      </c>
      <c r="E188" s="218" t="s">
        <v>769</v>
      </c>
      <c r="F188" s="194" t="s">
        <v>770</v>
      </c>
      <c r="G188" s="219" t="s">
        <v>802</v>
      </c>
      <c r="H188" s="217">
        <v>1</v>
      </c>
      <c r="I188" s="223">
        <v>41109</v>
      </c>
      <c r="J188" s="223">
        <v>41089</v>
      </c>
      <c r="K188" s="203"/>
      <c r="L188" s="203"/>
      <c r="M188" s="224">
        <v>49615.05</v>
      </c>
      <c r="N188" s="224">
        <v>1488.46</v>
      </c>
      <c r="O188" s="205"/>
      <c r="P188" s="206"/>
      <c r="Q188" s="203"/>
      <c r="R188" s="209"/>
      <c r="S188" s="166" t="s">
        <v>640</v>
      </c>
      <c r="T188" s="93"/>
      <c r="U188" s="93"/>
      <c r="V188" s="226" t="s">
        <v>808</v>
      </c>
      <c r="W188" s="194"/>
      <c r="X188" s="211"/>
      <c r="Y188" s="227" t="s">
        <v>803</v>
      </c>
    </row>
    <row r="189" s="184" customFormat="1" ht="24" customHeight="1" spans="1:25">
      <c r="A189" s="190">
        <v>15</v>
      </c>
      <c r="B189" s="217">
        <v>12073782</v>
      </c>
      <c r="C189" s="194" t="s">
        <v>820</v>
      </c>
      <c r="D189" s="218" t="s">
        <v>821</v>
      </c>
      <c r="E189" s="218" t="s">
        <v>769</v>
      </c>
      <c r="F189" s="194" t="s">
        <v>770</v>
      </c>
      <c r="G189" s="219" t="s">
        <v>802</v>
      </c>
      <c r="H189" s="217">
        <v>1</v>
      </c>
      <c r="I189" s="223">
        <v>41109</v>
      </c>
      <c r="J189" s="223">
        <v>41089</v>
      </c>
      <c r="K189" s="203"/>
      <c r="L189" s="203"/>
      <c r="M189" s="224">
        <v>57884.24</v>
      </c>
      <c r="N189" s="224">
        <v>1736.53</v>
      </c>
      <c r="O189" s="205"/>
      <c r="P189" s="206"/>
      <c r="Q189" s="203"/>
      <c r="R189" s="209"/>
      <c r="S189" s="166" t="s">
        <v>640</v>
      </c>
      <c r="T189" s="93"/>
      <c r="U189" s="93"/>
      <c r="V189" s="226" t="s">
        <v>808</v>
      </c>
      <c r="W189" s="194"/>
      <c r="X189" s="211"/>
      <c r="Y189" s="227" t="s">
        <v>803</v>
      </c>
    </row>
    <row r="190" s="184" customFormat="1" ht="24" customHeight="1" spans="1:25">
      <c r="A190" s="190">
        <v>16</v>
      </c>
      <c r="B190" s="217">
        <v>12073784</v>
      </c>
      <c r="C190" s="194" t="s">
        <v>820</v>
      </c>
      <c r="D190" s="218" t="s">
        <v>822</v>
      </c>
      <c r="E190" s="218" t="s">
        <v>769</v>
      </c>
      <c r="F190" s="194" t="s">
        <v>770</v>
      </c>
      <c r="G190" s="219" t="s">
        <v>802</v>
      </c>
      <c r="H190" s="217">
        <v>1</v>
      </c>
      <c r="I190" s="223">
        <v>41109</v>
      </c>
      <c r="J190" s="223">
        <v>41089</v>
      </c>
      <c r="K190" s="203"/>
      <c r="L190" s="203"/>
      <c r="M190" s="224">
        <v>33080.51</v>
      </c>
      <c r="N190" s="224">
        <v>992.42</v>
      </c>
      <c r="O190" s="205"/>
      <c r="P190" s="206"/>
      <c r="Q190" s="203"/>
      <c r="R190" s="209"/>
      <c r="S190" s="166" t="s">
        <v>640</v>
      </c>
      <c r="T190" s="93"/>
      <c r="U190" s="93"/>
      <c r="V190" s="226" t="s">
        <v>808</v>
      </c>
      <c r="W190" s="194"/>
      <c r="X190" s="211"/>
      <c r="Y190" s="227" t="s">
        <v>803</v>
      </c>
    </row>
    <row r="191" s="184" customFormat="1" ht="24" customHeight="1" spans="1:25">
      <c r="A191" s="190">
        <v>17</v>
      </c>
      <c r="B191" s="217">
        <v>12073787</v>
      </c>
      <c r="C191" s="194" t="s">
        <v>820</v>
      </c>
      <c r="D191" s="218" t="s">
        <v>823</v>
      </c>
      <c r="E191" s="218" t="s">
        <v>769</v>
      </c>
      <c r="F191" s="194" t="s">
        <v>770</v>
      </c>
      <c r="G191" s="219" t="s">
        <v>802</v>
      </c>
      <c r="H191" s="217">
        <v>1</v>
      </c>
      <c r="I191" s="223">
        <v>41109</v>
      </c>
      <c r="J191" s="223">
        <v>41089</v>
      </c>
      <c r="K191" s="203"/>
      <c r="L191" s="203"/>
      <c r="M191" s="224">
        <v>33076.68</v>
      </c>
      <c r="N191" s="224">
        <v>992.31</v>
      </c>
      <c r="O191" s="205"/>
      <c r="P191" s="206"/>
      <c r="Q191" s="203"/>
      <c r="R191" s="209"/>
      <c r="S191" s="166" t="s">
        <v>640</v>
      </c>
      <c r="T191" s="93"/>
      <c r="U191" s="93"/>
      <c r="V191" s="226" t="s">
        <v>808</v>
      </c>
      <c r="W191" s="194"/>
      <c r="X191" s="211"/>
      <c r="Y191" s="227" t="s">
        <v>803</v>
      </c>
    </row>
    <row r="192" s="184" customFormat="1" ht="24" customHeight="1" spans="1:25">
      <c r="A192" s="190">
        <v>18</v>
      </c>
      <c r="B192" s="217">
        <v>12073789</v>
      </c>
      <c r="C192" s="194" t="s">
        <v>817</v>
      </c>
      <c r="D192" s="218" t="s">
        <v>823</v>
      </c>
      <c r="E192" s="218" t="s">
        <v>769</v>
      </c>
      <c r="F192" s="194" t="s">
        <v>770</v>
      </c>
      <c r="G192" s="219" t="s">
        <v>802</v>
      </c>
      <c r="H192" s="217">
        <v>1</v>
      </c>
      <c r="I192" s="223">
        <v>41109</v>
      </c>
      <c r="J192" s="223">
        <v>41089</v>
      </c>
      <c r="K192" s="203"/>
      <c r="L192" s="203"/>
      <c r="M192" s="224">
        <v>16540.26</v>
      </c>
      <c r="N192" s="224">
        <v>496.21</v>
      </c>
      <c r="O192" s="205"/>
      <c r="P192" s="206"/>
      <c r="Q192" s="203"/>
      <c r="R192" s="209"/>
      <c r="S192" s="166" t="s">
        <v>640</v>
      </c>
      <c r="T192" s="93"/>
      <c r="U192" s="93"/>
      <c r="V192" s="226" t="s">
        <v>808</v>
      </c>
      <c r="W192" s="194"/>
      <c r="X192" s="211"/>
      <c r="Y192" s="227" t="s">
        <v>803</v>
      </c>
    </row>
    <row r="193" s="184" customFormat="1" ht="24" customHeight="1" spans="1:25">
      <c r="A193" s="190">
        <v>19</v>
      </c>
      <c r="B193" s="217">
        <v>12073792</v>
      </c>
      <c r="C193" s="194" t="s">
        <v>820</v>
      </c>
      <c r="D193" s="218" t="s">
        <v>818</v>
      </c>
      <c r="E193" s="218" t="s">
        <v>769</v>
      </c>
      <c r="F193" s="194" t="s">
        <v>770</v>
      </c>
      <c r="G193" s="219" t="s">
        <v>802</v>
      </c>
      <c r="H193" s="217">
        <v>1</v>
      </c>
      <c r="I193" s="223">
        <v>41109</v>
      </c>
      <c r="J193" s="223">
        <v>41089</v>
      </c>
      <c r="K193" s="203"/>
      <c r="L193" s="203"/>
      <c r="M193" s="224">
        <v>8269.17</v>
      </c>
      <c r="N193" s="224">
        <v>248.08</v>
      </c>
      <c r="O193" s="205"/>
      <c r="P193" s="206"/>
      <c r="Q193" s="203"/>
      <c r="R193" s="209"/>
      <c r="S193" s="166" t="s">
        <v>640</v>
      </c>
      <c r="T193" s="93"/>
      <c r="U193" s="93"/>
      <c r="V193" s="226" t="s">
        <v>808</v>
      </c>
      <c r="W193" s="194"/>
      <c r="X193" s="211"/>
      <c r="Y193" s="227" t="s">
        <v>803</v>
      </c>
    </row>
    <row r="194" s="184" customFormat="1" ht="24" customHeight="1" spans="1:25">
      <c r="A194" s="190">
        <v>20</v>
      </c>
      <c r="B194" s="217">
        <v>12073794</v>
      </c>
      <c r="C194" s="194" t="s">
        <v>820</v>
      </c>
      <c r="D194" s="218" t="s">
        <v>819</v>
      </c>
      <c r="E194" s="218" t="s">
        <v>769</v>
      </c>
      <c r="F194" s="194" t="s">
        <v>770</v>
      </c>
      <c r="G194" s="219" t="s">
        <v>802</v>
      </c>
      <c r="H194" s="217">
        <v>1</v>
      </c>
      <c r="I194" s="223">
        <v>41109</v>
      </c>
      <c r="J194" s="223">
        <v>41089</v>
      </c>
      <c r="K194" s="203"/>
      <c r="L194" s="203"/>
      <c r="M194" s="224">
        <v>24807.51</v>
      </c>
      <c r="N194" s="224">
        <v>744.23</v>
      </c>
      <c r="O194" s="205"/>
      <c r="P194" s="206"/>
      <c r="Q194" s="203"/>
      <c r="R194" s="209"/>
      <c r="S194" s="166" t="s">
        <v>640</v>
      </c>
      <c r="T194" s="93"/>
      <c r="U194" s="93"/>
      <c r="V194" s="226" t="s">
        <v>808</v>
      </c>
      <c r="W194" s="194"/>
      <c r="X194" s="211"/>
      <c r="Y194" s="227" t="s">
        <v>803</v>
      </c>
    </row>
    <row r="195" s="184" customFormat="1" ht="24" customHeight="1" spans="1:25">
      <c r="A195" s="190">
        <v>21</v>
      </c>
      <c r="B195" s="217">
        <v>12073798</v>
      </c>
      <c r="C195" s="194" t="s">
        <v>820</v>
      </c>
      <c r="D195" s="218" t="s">
        <v>824</v>
      </c>
      <c r="E195" s="218" t="s">
        <v>769</v>
      </c>
      <c r="F195" s="194" t="s">
        <v>770</v>
      </c>
      <c r="G195" s="219" t="s">
        <v>802</v>
      </c>
      <c r="H195" s="217">
        <v>1</v>
      </c>
      <c r="I195" s="223">
        <v>41109</v>
      </c>
      <c r="J195" s="223">
        <v>41089</v>
      </c>
      <c r="K195" s="203"/>
      <c r="L195" s="203"/>
      <c r="M195" s="224">
        <v>66163.06</v>
      </c>
      <c r="N195" s="224">
        <v>1984.9</v>
      </c>
      <c r="O195" s="205"/>
      <c r="P195" s="206"/>
      <c r="Q195" s="203"/>
      <c r="R195" s="209"/>
      <c r="S195" s="166" t="s">
        <v>640</v>
      </c>
      <c r="T195" s="93"/>
      <c r="U195" s="93"/>
      <c r="V195" s="226" t="s">
        <v>808</v>
      </c>
      <c r="W195" s="194"/>
      <c r="X195" s="211"/>
      <c r="Y195" s="227" t="s">
        <v>803</v>
      </c>
    </row>
    <row r="196" s="184" customFormat="1" ht="24" customHeight="1" spans="1:25">
      <c r="A196" s="190">
        <v>22</v>
      </c>
      <c r="B196" s="217">
        <v>12073801</v>
      </c>
      <c r="C196" s="194" t="s">
        <v>817</v>
      </c>
      <c r="D196" s="218" t="s">
        <v>824</v>
      </c>
      <c r="E196" s="218" t="s">
        <v>769</v>
      </c>
      <c r="F196" s="194" t="s">
        <v>770</v>
      </c>
      <c r="G196" s="219" t="s">
        <v>802</v>
      </c>
      <c r="H196" s="217">
        <v>1</v>
      </c>
      <c r="I196" s="223">
        <v>41109</v>
      </c>
      <c r="J196" s="223">
        <v>41089</v>
      </c>
      <c r="K196" s="203"/>
      <c r="L196" s="203"/>
      <c r="M196" s="224">
        <v>33076.68</v>
      </c>
      <c r="N196" s="224">
        <v>992.31</v>
      </c>
      <c r="O196" s="205"/>
      <c r="P196" s="206"/>
      <c r="Q196" s="203"/>
      <c r="R196" s="209"/>
      <c r="S196" s="166" t="s">
        <v>640</v>
      </c>
      <c r="T196" s="93"/>
      <c r="U196" s="93"/>
      <c r="V196" s="226" t="s">
        <v>808</v>
      </c>
      <c r="W196" s="194"/>
      <c r="X196" s="211"/>
      <c r="Y196" s="227" t="s">
        <v>803</v>
      </c>
    </row>
    <row r="197" s="184" customFormat="1" ht="24" customHeight="1" spans="1:25">
      <c r="A197" s="190">
        <v>23</v>
      </c>
      <c r="B197" s="217">
        <v>11395017</v>
      </c>
      <c r="C197" s="194" t="s">
        <v>825</v>
      </c>
      <c r="D197" s="218" t="s">
        <v>826</v>
      </c>
      <c r="E197" s="218" t="s">
        <v>827</v>
      </c>
      <c r="F197" s="228" t="s">
        <v>770</v>
      </c>
      <c r="G197" s="219" t="s">
        <v>802</v>
      </c>
      <c r="H197" s="217">
        <v>1</v>
      </c>
      <c r="I197" s="223">
        <v>40375</v>
      </c>
      <c r="J197" s="223">
        <v>38898</v>
      </c>
      <c r="K197" s="203"/>
      <c r="L197" s="203"/>
      <c r="M197" s="224">
        <v>38575.35</v>
      </c>
      <c r="N197" s="224">
        <v>1157.27</v>
      </c>
      <c r="O197" s="205"/>
      <c r="P197" s="206"/>
      <c r="Q197" s="203"/>
      <c r="R197" s="209"/>
      <c r="S197" s="166" t="s">
        <v>640</v>
      </c>
      <c r="T197" s="93"/>
      <c r="U197" s="93"/>
      <c r="V197" s="226" t="s">
        <v>808</v>
      </c>
      <c r="W197" s="194"/>
      <c r="X197" s="211"/>
      <c r="Y197" s="227" t="s">
        <v>803</v>
      </c>
    </row>
    <row r="198" s="184" customFormat="1" ht="24" customHeight="1" spans="1:25">
      <c r="A198" s="190">
        <v>24</v>
      </c>
      <c r="B198" s="217">
        <v>11395021</v>
      </c>
      <c r="C198" s="194" t="s">
        <v>767</v>
      </c>
      <c r="D198" s="218" t="s">
        <v>828</v>
      </c>
      <c r="E198" s="218" t="s">
        <v>829</v>
      </c>
      <c r="F198" s="228" t="s">
        <v>770</v>
      </c>
      <c r="G198" s="219" t="s">
        <v>802</v>
      </c>
      <c r="H198" s="217">
        <v>1</v>
      </c>
      <c r="I198" s="223">
        <v>40375</v>
      </c>
      <c r="J198" s="223">
        <v>38898</v>
      </c>
      <c r="K198" s="203"/>
      <c r="L198" s="203"/>
      <c r="M198" s="224">
        <v>38575.35</v>
      </c>
      <c r="N198" s="224">
        <v>1157.27</v>
      </c>
      <c r="O198" s="205"/>
      <c r="P198" s="206"/>
      <c r="Q198" s="203"/>
      <c r="R198" s="209"/>
      <c r="S198" s="166" t="s">
        <v>640</v>
      </c>
      <c r="T198" s="93"/>
      <c r="U198" s="93"/>
      <c r="V198" s="226" t="s">
        <v>808</v>
      </c>
      <c r="W198" s="194"/>
      <c r="X198" s="211"/>
      <c r="Y198" s="227" t="s">
        <v>803</v>
      </c>
    </row>
    <row r="199" s="184" customFormat="1" ht="24" customHeight="1" spans="1:25">
      <c r="A199" s="190">
        <v>25</v>
      </c>
      <c r="B199" s="217">
        <v>11395775</v>
      </c>
      <c r="C199" s="194" t="s">
        <v>830</v>
      </c>
      <c r="D199" s="218" t="s">
        <v>831</v>
      </c>
      <c r="E199" s="218" t="s">
        <v>827</v>
      </c>
      <c r="F199" s="228" t="s">
        <v>770</v>
      </c>
      <c r="G199" s="219" t="s">
        <v>802</v>
      </c>
      <c r="H199" s="217">
        <v>1</v>
      </c>
      <c r="I199" s="223">
        <v>40375</v>
      </c>
      <c r="J199" s="223">
        <v>38898</v>
      </c>
      <c r="K199" s="203"/>
      <c r="L199" s="203"/>
      <c r="M199" s="224">
        <v>38575.35</v>
      </c>
      <c r="N199" s="224">
        <v>1157.27</v>
      </c>
      <c r="O199" s="205"/>
      <c r="P199" s="206"/>
      <c r="Q199" s="203"/>
      <c r="R199" s="209"/>
      <c r="S199" s="166" t="s">
        <v>640</v>
      </c>
      <c r="T199" s="93"/>
      <c r="U199" s="93"/>
      <c r="V199" s="226" t="s">
        <v>808</v>
      </c>
      <c r="W199" s="194"/>
      <c r="X199" s="211"/>
      <c r="Y199" s="227" t="s">
        <v>803</v>
      </c>
    </row>
    <row r="200" s="184" customFormat="1" ht="24" customHeight="1" spans="1:25">
      <c r="A200" s="190">
        <v>26</v>
      </c>
      <c r="B200" s="217">
        <v>11395691</v>
      </c>
      <c r="C200" s="194" t="s">
        <v>767</v>
      </c>
      <c r="D200" s="218" t="s">
        <v>832</v>
      </c>
      <c r="E200" s="218" t="s">
        <v>833</v>
      </c>
      <c r="F200" s="228" t="s">
        <v>770</v>
      </c>
      <c r="G200" s="219" t="s">
        <v>802</v>
      </c>
      <c r="H200" s="217">
        <v>1</v>
      </c>
      <c r="I200" s="223">
        <v>40375</v>
      </c>
      <c r="J200" s="223">
        <v>38898</v>
      </c>
      <c r="K200" s="203"/>
      <c r="L200" s="203"/>
      <c r="M200" s="224">
        <v>38575.35</v>
      </c>
      <c r="N200" s="224">
        <v>1157.27</v>
      </c>
      <c r="O200" s="205"/>
      <c r="P200" s="206"/>
      <c r="Q200" s="203"/>
      <c r="R200" s="209"/>
      <c r="S200" s="166" t="s">
        <v>640</v>
      </c>
      <c r="T200" s="93"/>
      <c r="U200" s="93"/>
      <c r="V200" s="166" t="s">
        <v>641</v>
      </c>
      <c r="W200" s="194"/>
      <c r="X200" s="211"/>
      <c r="Y200" s="227" t="s">
        <v>803</v>
      </c>
    </row>
    <row r="201" s="184" customFormat="1" ht="24" customHeight="1" spans="1:25">
      <c r="A201" s="190">
        <v>27</v>
      </c>
      <c r="B201" s="217">
        <v>11395682</v>
      </c>
      <c r="C201" s="194" t="s">
        <v>767</v>
      </c>
      <c r="D201" s="218" t="s">
        <v>834</v>
      </c>
      <c r="E201" s="218" t="s">
        <v>807</v>
      </c>
      <c r="F201" s="228" t="s">
        <v>770</v>
      </c>
      <c r="G201" s="219" t="s">
        <v>802</v>
      </c>
      <c r="H201" s="217">
        <v>1</v>
      </c>
      <c r="I201" s="223">
        <v>40375</v>
      </c>
      <c r="J201" s="223">
        <v>38808</v>
      </c>
      <c r="K201" s="203"/>
      <c r="L201" s="203"/>
      <c r="M201" s="224">
        <v>277438.23</v>
      </c>
      <c r="N201" s="224">
        <v>8323.15</v>
      </c>
      <c r="O201" s="205"/>
      <c r="P201" s="206"/>
      <c r="Q201" s="203"/>
      <c r="R201" s="209"/>
      <c r="S201" s="166" t="s">
        <v>640</v>
      </c>
      <c r="T201" s="93"/>
      <c r="U201" s="93"/>
      <c r="V201" s="226" t="s">
        <v>808</v>
      </c>
      <c r="W201" s="194"/>
      <c r="X201" s="211"/>
      <c r="Y201" s="227" t="s">
        <v>803</v>
      </c>
    </row>
    <row r="202" s="184" customFormat="1" ht="24" customHeight="1" spans="1:25">
      <c r="A202" s="190">
        <v>28</v>
      </c>
      <c r="B202" s="217">
        <v>11395695</v>
      </c>
      <c r="C202" s="194" t="s">
        <v>767</v>
      </c>
      <c r="D202" s="218" t="s">
        <v>835</v>
      </c>
      <c r="E202" s="218" t="s">
        <v>829</v>
      </c>
      <c r="F202" s="228" t="s">
        <v>770</v>
      </c>
      <c r="G202" s="219" t="s">
        <v>802</v>
      </c>
      <c r="H202" s="217">
        <v>1</v>
      </c>
      <c r="I202" s="223">
        <v>40375</v>
      </c>
      <c r="J202" s="223">
        <v>38898</v>
      </c>
      <c r="K202" s="203"/>
      <c r="L202" s="203"/>
      <c r="M202" s="224">
        <v>35950.35</v>
      </c>
      <c r="N202" s="224">
        <v>1078.52</v>
      </c>
      <c r="O202" s="205"/>
      <c r="P202" s="206"/>
      <c r="Q202" s="203"/>
      <c r="R202" s="209"/>
      <c r="S202" s="166" t="s">
        <v>640</v>
      </c>
      <c r="T202" s="93"/>
      <c r="U202" s="93"/>
      <c r="V202" s="226" t="s">
        <v>808</v>
      </c>
      <c r="W202" s="194"/>
      <c r="X202" s="211"/>
      <c r="Y202" s="227" t="s">
        <v>803</v>
      </c>
    </row>
    <row r="203" s="184" customFormat="1" ht="24" customHeight="1" spans="1:25">
      <c r="A203" s="190">
        <v>29</v>
      </c>
      <c r="B203" s="217">
        <v>11395040</v>
      </c>
      <c r="C203" s="194" t="s">
        <v>767</v>
      </c>
      <c r="D203" s="218" t="s">
        <v>738</v>
      </c>
      <c r="E203" s="218" t="s">
        <v>836</v>
      </c>
      <c r="F203" s="228" t="s">
        <v>770</v>
      </c>
      <c r="G203" s="219" t="s">
        <v>802</v>
      </c>
      <c r="H203" s="217">
        <v>1</v>
      </c>
      <c r="I203" s="223">
        <v>40375</v>
      </c>
      <c r="J203" s="223">
        <v>38808</v>
      </c>
      <c r="K203" s="203"/>
      <c r="L203" s="203"/>
      <c r="M203" s="224">
        <v>75833.12</v>
      </c>
      <c r="N203" s="224">
        <v>2275</v>
      </c>
      <c r="O203" s="205"/>
      <c r="P203" s="206"/>
      <c r="Q203" s="203"/>
      <c r="R203" s="209"/>
      <c r="S203" s="166" t="s">
        <v>640</v>
      </c>
      <c r="T203" s="93"/>
      <c r="U203" s="93"/>
      <c r="V203" s="226" t="s">
        <v>808</v>
      </c>
      <c r="W203" s="194"/>
      <c r="X203" s="211"/>
      <c r="Y203" s="227" t="s">
        <v>803</v>
      </c>
    </row>
    <row r="204" s="184" customFormat="1" ht="24" customHeight="1" spans="1:25">
      <c r="A204" s="190">
        <v>30</v>
      </c>
      <c r="B204" s="217">
        <v>11395702</v>
      </c>
      <c r="C204" s="194" t="s">
        <v>767</v>
      </c>
      <c r="D204" s="218" t="s">
        <v>837</v>
      </c>
      <c r="E204" s="218" t="s">
        <v>769</v>
      </c>
      <c r="F204" s="228" t="s">
        <v>770</v>
      </c>
      <c r="G204" s="219" t="s">
        <v>802</v>
      </c>
      <c r="H204" s="217">
        <v>1</v>
      </c>
      <c r="I204" s="223">
        <v>40375</v>
      </c>
      <c r="J204" s="223">
        <v>38808</v>
      </c>
      <c r="K204" s="203"/>
      <c r="L204" s="203"/>
      <c r="M204" s="224">
        <v>433543.46</v>
      </c>
      <c r="N204" s="224">
        <v>13006.31</v>
      </c>
      <c r="O204" s="205"/>
      <c r="P204" s="206"/>
      <c r="Q204" s="203"/>
      <c r="R204" s="209"/>
      <c r="S204" s="166" t="s">
        <v>640</v>
      </c>
      <c r="T204" s="93"/>
      <c r="U204" s="93"/>
      <c r="V204" s="226" t="s">
        <v>808</v>
      </c>
      <c r="W204" s="194"/>
      <c r="X204" s="211"/>
      <c r="Y204" s="227" t="s">
        <v>803</v>
      </c>
    </row>
    <row r="205" s="184" customFormat="1" ht="24" customHeight="1" spans="1:25">
      <c r="A205" s="190">
        <v>31</v>
      </c>
      <c r="B205" s="217">
        <v>11395048</v>
      </c>
      <c r="C205" s="194" t="s">
        <v>767</v>
      </c>
      <c r="D205" s="218" t="s">
        <v>720</v>
      </c>
      <c r="E205" s="218" t="s">
        <v>838</v>
      </c>
      <c r="F205" s="228" t="s">
        <v>770</v>
      </c>
      <c r="G205" s="219" t="s">
        <v>802</v>
      </c>
      <c r="H205" s="217">
        <v>1</v>
      </c>
      <c r="I205" s="223">
        <v>40375</v>
      </c>
      <c r="J205" s="223">
        <v>38808</v>
      </c>
      <c r="K205" s="203"/>
      <c r="L205" s="203"/>
      <c r="M205" s="224">
        <v>53406.86</v>
      </c>
      <c r="N205" s="224">
        <v>1602.21</v>
      </c>
      <c r="O205" s="205"/>
      <c r="P205" s="206"/>
      <c r="Q205" s="203"/>
      <c r="R205" s="209"/>
      <c r="S205" s="166" t="s">
        <v>640</v>
      </c>
      <c r="T205" s="93"/>
      <c r="U205" s="93"/>
      <c r="V205" s="226" t="s">
        <v>808</v>
      </c>
      <c r="W205" s="194"/>
      <c r="X205" s="211"/>
      <c r="Y205" s="227" t="s">
        <v>803</v>
      </c>
    </row>
    <row r="206" s="184" customFormat="1" ht="24" customHeight="1" spans="1:25">
      <c r="A206" s="190">
        <v>32</v>
      </c>
      <c r="B206" s="217">
        <v>11395704</v>
      </c>
      <c r="C206" s="194" t="s">
        <v>767</v>
      </c>
      <c r="D206" s="218" t="s">
        <v>839</v>
      </c>
      <c r="E206" s="218" t="s">
        <v>807</v>
      </c>
      <c r="F206" s="228" t="s">
        <v>770</v>
      </c>
      <c r="G206" s="219" t="s">
        <v>802</v>
      </c>
      <c r="H206" s="217">
        <v>1</v>
      </c>
      <c r="I206" s="223">
        <v>40375</v>
      </c>
      <c r="J206" s="223">
        <v>38808</v>
      </c>
      <c r="K206" s="203"/>
      <c r="L206" s="203"/>
      <c r="M206" s="224">
        <v>277438.23</v>
      </c>
      <c r="N206" s="224">
        <v>8323.15</v>
      </c>
      <c r="O206" s="205"/>
      <c r="P206" s="206"/>
      <c r="Q206" s="203"/>
      <c r="R206" s="209"/>
      <c r="S206" s="166" t="s">
        <v>640</v>
      </c>
      <c r="T206" s="93"/>
      <c r="U206" s="93"/>
      <c r="V206" s="226" t="s">
        <v>808</v>
      </c>
      <c r="W206" s="194"/>
      <c r="X206" s="211"/>
      <c r="Y206" s="227" t="s">
        <v>803</v>
      </c>
    </row>
    <row r="207" s="184" customFormat="1" ht="24" customHeight="1" spans="1:25">
      <c r="A207" s="190">
        <v>33</v>
      </c>
      <c r="B207" s="217">
        <v>11395490</v>
      </c>
      <c r="C207" s="194" t="s">
        <v>767</v>
      </c>
      <c r="D207" s="218" t="s">
        <v>718</v>
      </c>
      <c r="E207" s="218" t="s">
        <v>829</v>
      </c>
      <c r="F207" s="228" t="s">
        <v>770</v>
      </c>
      <c r="G207" s="219" t="s">
        <v>802</v>
      </c>
      <c r="H207" s="217">
        <v>1</v>
      </c>
      <c r="I207" s="223">
        <v>40375</v>
      </c>
      <c r="J207" s="223">
        <v>39783</v>
      </c>
      <c r="K207" s="203"/>
      <c r="L207" s="203"/>
      <c r="M207" s="224">
        <v>47685.76</v>
      </c>
      <c r="N207" s="224">
        <v>1430.58</v>
      </c>
      <c r="O207" s="205"/>
      <c r="P207" s="206"/>
      <c r="Q207" s="203"/>
      <c r="R207" s="209"/>
      <c r="S207" s="166" t="s">
        <v>640</v>
      </c>
      <c r="T207" s="93"/>
      <c r="U207" s="93"/>
      <c r="V207" s="226" t="s">
        <v>808</v>
      </c>
      <c r="W207" s="194"/>
      <c r="X207" s="211"/>
      <c r="Y207" s="227" t="s">
        <v>803</v>
      </c>
    </row>
    <row r="208" s="184" customFormat="1" ht="24" customHeight="1" spans="1:25">
      <c r="A208" s="190">
        <v>34</v>
      </c>
      <c r="B208" s="217">
        <v>11394780</v>
      </c>
      <c r="C208" s="194" t="s">
        <v>767</v>
      </c>
      <c r="D208" s="218" t="s">
        <v>840</v>
      </c>
      <c r="E208" s="218" t="s">
        <v>829</v>
      </c>
      <c r="F208" s="228" t="s">
        <v>770</v>
      </c>
      <c r="G208" s="219" t="s">
        <v>802</v>
      </c>
      <c r="H208" s="217">
        <v>1</v>
      </c>
      <c r="I208" s="223">
        <v>40375</v>
      </c>
      <c r="J208" s="223">
        <v>39783</v>
      </c>
      <c r="K208" s="203"/>
      <c r="L208" s="203"/>
      <c r="M208" s="224">
        <v>47685.76</v>
      </c>
      <c r="N208" s="224">
        <v>1430.58</v>
      </c>
      <c r="O208" s="205"/>
      <c r="P208" s="206"/>
      <c r="Q208" s="203"/>
      <c r="R208" s="209"/>
      <c r="S208" s="166" t="s">
        <v>640</v>
      </c>
      <c r="T208" s="93"/>
      <c r="U208" s="93"/>
      <c r="V208" s="226" t="s">
        <v>808</v>
      </c>
      <c r="W208" s="194"/>
      <c r="X208" s="211"/>
      <c r="Y208" s="227" t="s">
        <v>803</v>
      </c>
    </row>
    <row r="209" s="184" customFormat="1" ht="24" customHeight="1" spans="1:25">
      <c r="A209" s="190">
        <v>35</v>
      </c>
      <c r="B209" s="217">
        <v>11395396</v>
      </c>
      <c r="C209" s="194" t="s">
        <v>767</v>
      </c>
      <c r="D209" s="218" t="s">
        <v>841</v>
      </c>
      <c r="E209" s="218" t="s">
        <v>829</v>
      </c>
      <c r="F209" s="228" t="s">
        <v>770</v>
      </c>
      <c r="G209" s="219" t="s">
        <v>802</v>
      </c>
      <c r="H209" s="217">
        <v>1</v>
      </c>
      <c r="I209" s="223">
        <v>40375</v>
      </c>
      <c r="J209" s="223">
        <v>39783</v>
      </c>
      <c r="K209" s="203"/>
      <c r="L209" s="203"/>
      <c r="M209" s="224">
        <v>47685.76</v>
      </c>
      <c r="N209" s="224">
        <v>1430.58</v>
      </c>
      <c r="O209" s="205"/>
      <c r="P209" s="206"/>
      <c r="Q209" s="203"/>
      <c r="R209" s="209"/>
      <c r="S209" s="166" t="s">
        <v>640</v>
      </c>
      <c r="T209" s="93"/>
      <c r="U209" s="93"/>
      <c r="V209" s="226" t="s">
        <v>808</v>
      </c>
      <c r="W209" s="194"/>
      <c r="X209" s="211"/>
      <c r="Y209" s="227" t="s">
        <v>803</v>
      </c>
    </row>
    <row r="210" s="184" customFormat="1" ht="24" customHeight="1" spans="1:25">
      <c r="A210" s="190">
        <v>36</v>
      </c>
      <c r="B210" s="217">
        <v>11395507</v>
      </c>
      <c r="C210" s="194" t="s">
        <v>767</v>
      </c>
      <c r="D210" s="218" t="s">
        <v>842</v>
      </c>
      <c r="E210" s="218" t="s">
        <v>829</v>
      </c>
      <c r="F210" s="228" t="s">
        <v>770</v>
      </c>
      <c r="G210" s="219" t="s">
        <v>802</v>
      </c>
      <c r="H210" s="217">
        <v>1</v>
      </c>
      <c r="I210" s="223">
        <v>40375</v>
      </c>
      <c r="J210" s="223">
        <v>39783</v>
      </c>
      <c r="K210" s="203"/>
      <c r="L210" s="203"/>
      <c r="M210" s="224">
        <v>47685.76</v>
      </c>
      <c r="N210" s="224">
        <v>1430.58</v>
      </c>
      <c r="O210" s="205"/>
      <c r="P210" s="206"/>
      <c r="Q210" s="203"/>
      <c r="R210" s="209"/>
      <c r="S210" s="166" t="s">
        <v>640</v>
      </c>
      <c r="T210" s="93"/>
      <c r="U210" s="93"/>
      <c r="V210" s="226" t="s">
        <v>808</v>
      </c>
      <c r="W210" s="194"/>
      <c r="X210" s="211"/>
      <c r="Y210" s="227" t="s">
        <v>803</v>
      </c>
    </row>
    <row r="211" s="184" customFormat="1" ht="24" customHeight="1" spans="1:25">
      <c r="A211" s="190">
        <v>37</v>
      </c>
      <c r="B211" s="217">
        <v>11394830</v>
      </c>
      <c r="C211" s="194" t="s">
        <v>767</v>
      </c>
      <c r="D211" s="218" t="s">
        <v>843</v>
      </c>
      <c r="E211" s="218" t="s">
        <v>836</v>
      </c>
      <c r="F211" s="228" t="s">
        <v>770</v>
      </c>
      <c r="G211" s="219" t="s">
        <v>802</v>
      </c>
      <c r="H211" s="217">
        <v>1</v>
      </c>
      <c r="I211" s="223">
        <v>40375</v>
      </c>
      <c r="J211" s="223">
        <v>37500</v>
      </c>
      <c r="K211" s="203"/>
      <c r="L211" s="203"/>
      <c r="M211" s="224">
        <v>103356.89</v>
      </c>
      <c r="N211" s="224">
        <v>3100.71</v>
      </c>
      <c r="O211" s="205"/>
      <c r="P211" s="206"/>
      <c r="Q211" s="203"/>
      <c r="R211" s="209"/>
      <c r="S211" s="166" t="s">
        <v>640</v>
      </c>
      <c r="T211" s="93"/>
      <c r="U211" s="93"/>
      <c r="V211" s="226" t="s">
        <v>808</v>
      </c>
      <c r="W211" s="194"/>
      <c r="X211" s="211"/>
      <c r="Y211" s="227" t="s">
        <v>803</v>
      </c>
    </row>
    <row r="212" s="184" customFormat="1" ht="24" customHeight="1" spans="1:25">
      <c r="A212" s="190">
        <v>38</v>
      </c>
      <c r="B212" s="217">
        <v>11395494</v>
      </c>
      <c r="C212" s="194" t="s">
        <v>767</v>
      </c>
      <c r="D212" s="218" t="s">
        <v>683</v>
      </c>
      <c r="E212" s="218" t="s">
        <v>827</v>
      </c>
      <c r="F212" s="228" t="s">
        <v>770</v>
      </c>
      <c r="G212" s="219" t="s">
        <v>802</v>
      </c>
      <c r="H212" s="217">
        <v>1</v>
      </c>
      <c r="I212" s="223">
        <v>40375</v>
      </c>
      <c r="J212" s="223">
        <v>39447</v>
      </c>
      <c r="K212" s="203"/>
      <c r="L212" s="203"/>
      <c r="M212" s="224">
        <v>150257.3</v>
      </c>
      <c r="N212" s="224">
        <v>4507.72</v>
      </c>
      <c r="O212" s="205"/>
      <c r="P212" s="206"/>
      <c r="Q212" s="203"/>
      <c r="R212" s="209"/>
      <c r="S212" s="166" t="s">
        <v>640</v>
      </c>
      <c r="T212" s="93"/>
      <c r="U212" s="93"/>
      <c r="V212" s="166" t="s">
        <v>641</v>
      </c>
      <c r="W212" s="194"/>
      <c r="X212" s="211"/>
      <c r="Y212" s="227" t="s">
        <v>803</v>
      </c>
    </row>
    <row r="213" s="184" customFormat="1" ht="24" customHeight="1" spans="1:25">
      <c r="A213" s="190">
        <v>39</v>
      </c>
      <c r="B213" s="217">
        <v>11395504</v>
      </c>
      <c r="C213" s="194" t="s">
        <v>825</v>
      </c>
      <c r="D213" s="218" t="s">
        <v>841</v>
      </c>
      <c r="E213" s="218" t="s">
        <v>827</v>
      </c>
      <c r="F213" s="228" t="s">
        <v>770</v>
      </c>
      <c r="G213" s="219" t="s">
        <v>802</v>
      </c>
      <c r="H213" s="217">
        <v>1</v>
      </c>
      <c r="I213" s="223">
        <v>40375</v>
      </c>
      <c r="J213" s="223">
        <v>39447</v>
      </c>
      <c r="K213" s="203"/>
      <c r="L213" s="203"/>
      <c r="M213" s="224">
        <v>77113.18</v>
      </c>
      <c r="N213" s="224">
        <v>2313.4</v>
      </c>
      <c r="O213" s="205"/>
      <c r="P213" s="206"/>
      <c r="Q213" s="203"/>
      <c r="R213" s="209"/>
      <c r="S213" s="166" t="s">
        <v>640</v>
      </c>
      <c r="T213" s="93"/>
      <c r="U213" s="93"/>
      <c r="V213" s="226" t="s">
        <v>808</v>
      </c>
      <c r="W213" s="194"/>
      <c r="X213" s="211"/>
      <c r="Y213" s="227" t="s">
        <v>803</v>
      </c>
    </row>
    <row r="214" s="184" customFormat="1" ht="24" customHeight="1" spans="1:25">
      <c r="A214" s="190">
        <v>40</v>
      </c>
      <c r="B214" s="217">
        <v>11395522</v>
      </c>
      <c r="C214" s="194" t="s">
        <v>767</v>
      </c>
      <c r="D214" s="218" t="s">
        <v>844</v>
      </c>
      <c r="E214" s="218" t="s">
        <v>827</v>
      </c>
      <c r="F214" s="228" t="s">
        <v>770</v>
      </c>
      <c r="G214" s="219" t="s">
        <v>802</v>
      </c>
      <c r="H214" s="217">
        <v>1</v>
      </c>
      <c r="I214" s="223">
        <v>40375</v>
      </c>
      <c r="J214" s="223">
        <v>39447</v>
      </c>
      <c r="K214" s="203"/>
      <c r="L214" s="203"/>
      <c r="M214" s="224">
        <v>77113.18</v>
      </c>
      <c r="N214" s="224">
        <v>2313.4</v>
      </c>
      <c r="O214" s="205"/>
      <c r="P214" s="206"/>
      <c r="Q214" s="203"/>
      <c r="R214" s="209"/>
      <c r="S214" s="166" t="s">
        <v>640</v>
      </c>
      <c r="T214" s="93"/>
      <c r="U214" s="93"/>
      <c r="V214" s="226" t="s">
        <v>808</v>
      </c>
      <c r="W214" s="194"/>
      <c r="X214" s="211"/>
      <c r="Y214" s="227" t="s">
        <v>803</v>
      </c>
    </row>
    <row r="215" s="184" customFormat="1" ht="24" customHeight="1" spans="1:25">
      <c r="A215" s="190">
        <v>41</v>
      </c>
      <c r="B215" s="217">
        <v>11397167</v>
      </c>
      <c r="C215" s="194" t="s">
        <v>767</v>
      </c>
      <c r="D215" s="218" t="s">
        <v>720</v>
      </c>
      <c r="E215" s="218" t="s">
        <v>833</v>
      </c>
      <c r="F215" s="228" t="s">
        <v>770</v>
      </c>
      <c r="G215" s="219" t="s">
        <v>802</v>
      </c>
      <c r="H215" s="217">
        <v>1</v>
      </c>
      <c r="I215" s="223">
        <v>40375</v>
      </c>
      <c r="J215" s="223">
        <v>37978</v>
      </c>
      <c r="K215" s="203"/>
      <c r="L215" s="203"/>
      <c r="M215" s="224">
        <v>457464</v>
      </c>
      <c r="N215" s="224">
        <v>13723.92</v>
      </c>
      <c r="O215" s="205"/>
      <c r="P215" s="206"/>
      <c r="Q215" s="203"/>
      <c r="R215" s="209"/>
      <c r="S215" s="166" t="s">
        <v>640</v>
      </c>
      <c r="T215" s="93"/>
      <c r="U215" s="93"/>
      <c r="V215" s="226" t="s">
        <v>808</v>
      </c>
      <c r="W215" s="194"/>
      <c r="X215" s="211"/>
      <c r="Y215" s="227" t="s">
        <v>803</v>
      </c>
    </row>
    <row r="216" s="184" customFormat="1" ht="24" customHeight="1" spans="1:25">
      <c r="A216" s="190">
        <v>42</v>
      </c>
      <c r="B216" s="217">
        <v>11397078</v>
      </c>
      <c r="C216" s="194" t="s">
        <v>767</v>
      </c>
      <c r="D216" s="218" t="s">
        <v>845</v>
      </c>
      <c r="E216" s="218" t="s">
        <v>833</v>
      </c>
      <c r="F216" s="228" t="s">
        <v>770</v>
      </c>
      <c r="G216" s="219" t="s">
        <v>802</v>
      </c>
      <c r="H216" s="217">
        <v>1</v>
      </c>
      <c r="I216" s="223">
        <v>40375</v>
      </c>
      <c r="J216" s="223">
        <v>37978</v>
      </c>
      <c r="K216" s="203"/>
      <c r="L216" s="203"/>
      <c r="M216" s="224">
        <v>366004</v>
      </c>
      <c r="N216" s="224">
        <v>10980.12</v>
      </c>
      <c r="O216" s="205"/>
      <c r="P216" s="206"/>
      <c r="Q216" s="203"/>
      <c r="R216" s="209"/>
      <c r="S216" s="166" t="s">
        <v>640</v>
      </c>
      <c r="T216" s="93"/>
      <c r="U216" s="93"/>
      <c r="V216" s="226" t="s">
        <v>808</v>
      </c>
      <c r="W216" s="194"/>
      <c r="X216" s="211"/>
      <c r="Y216" s="227" t="s">
        <v>803</v>
      </c>
    </row>
    <row r="217" s="184" customFormat="1" ht="24" customHeight="1" spans="1:25">
      <c r="A217" s="190">
        <v>43</v>
      </c>
      <c r="B217" s="217">
        <v>11397186</v>
      </c>
      <c r="C217" s="194" t="s">
        <v>767</v>
      </c>
      <c r="D217" s="218" t="s">
        <v>846</v>
      </c>
      <c r="E217" s="218" t="s">
        <v>833</v>
      </c>
      <c r="F217" s="228" t="s">
        <v>770</v>
      </c>
      <c r="G217" s="219" t="s">
        <v>802</v>
      </c>
      <c r="H217" s="217">
        <v>1</v>
      </c>
      <c r="I217" s="223">
        <v>40375</v>
      </c>
      <c r="J217" s="223">
        <v>37978</v>
      </c>
      <c r="K217" s="203"/>
      <c r="L217" s="203"/>
      <c r="M217" s="224">
        <v>236012</v>
      </c>
      <c r="N217" s="224">
        <v>7080.36</v>
      </c>
      <c r="O217" s="205"/>
      <c r="P217" s="206"/>
      <c r="Q217" s="203"/>
      <c r="R217" s="209"/>
      <c r="S217" s="166" t="s">
        <v>640</v>
      </c>
      <c r="T217" s="93"/>
      <c r="U217" s="93"/>
      <c r="V217" s="226" t="s">
        <v>808</v>
      </c>
      <c r="W217" s="194"/>
      <c r="X217" s="211"/>
      <c r="Y217" s="227" t="s">
        <v>803</v>
      </c>
    </row>
    <row r="218" s="184" customFormat="1" ht="24" customHeight="1" spans="1:25">
      <c r="A218" s="190">
        <v>44</v>
      </c>
      <c r="B218" s="217">
        <v>11396473</v>
      </c>
      <c r="C218" s="194" t="s">
        <v>847</v>
      </c>
      <c r="D218" s="218" t="s">
        <v>832</v>
      </c>
      <c r="E218" s="218" t="s">
        <v>848</v>
      </c>
      <c r="F218" s="228" t="s">
        <v>770</v>
      </c>
      <c r="G218" s="219" t="s">
        <v>802</v>
      </c>
      <c r="H218" s="217">
        <v>1</v>
      </c>
      <c r="I218" s="223">
        <v>40375</v>
      </c>
      <c r="J218" s="223">
        <v>37978</v>
      </c>
      <c r="K218" s="203"/>
      <c r="L218" s="203"/>
      <c r="M218" s="224">
        <v>68428</v>
      </c>
      <c r="N218" s="224">
        <v>2052.84</v>
      </c>
      <c r="O218" s="205"/>
      <c r="P218" s="206"/>
      <c r="Q218" s="203"/>
      <c r="R218" s="209"/>
      <c r="S218" s="166" t="s">
        <v>640</v>
      </c>
      <c r="T218" s="93"/>
      <c r="U218" s="93"/>
      <c r="V218" s="226" t="s">
        <v>808</v>
      </c>
      <c r="W218" s="194"/>
      <c r="X218" s="211"/>
      <c r="Y218" s="227" t="s">
        <v>803</v>
      </c>
    </row>
    <row r="219" s="184" customFormat="1" ht="24" customHeight="1" spans="1:25">
      <c r="A219" s="190">
        <v>45</v>
      </c>
      <c r="B219" s="217">
        <v>11397094</v>
      </c>
      <c r="C219" s="194" t="s">
        <v>849</v>
      </c>
      <c r="D219" s="218" t="s">
        <v>690</v>
      </c>
      <c r="E219" s="218" t="s">
        <v>850</v>
      </c>
      <c r="F219" s="228" t="s">
        <v>770</v>
      </c>
      <c r="G219" s="219" t="s">
        <v>802</v>
      </c>
      <c r="H219" s="217">
        <v>1</v>
      </c>
      <c r="I219" s="223">
        <v>40375</v>
      </c>
      <c r="J219" s="223">
        <v>37500</v>
      </c>
      <c r="K219" s="203"/>
      <c r="L219" s="203"/>
      <c r="M219" s="224">
        <v>270192.88</v>
      </c>
      <c r="N219" s="224">
        <v>8105.79</v>
      </c>
      <c r="O219" s="205"/>
      <c r="P219" s="206"/>
      <c r="Q219" s="203"/>
      <c r="R219" s="209"/>
      <c r="S219" s="166" t="s">
        <v>640</v>
      </c>
      <c r="T219" s="93"/>
      <c r="U219" s="93"/>
      <c r="V219" s="166" t="s">
        <v>641</v>
      </c>
      <c r="W219" s="194"/>
      <c r="X219" s="211"/>
      <c r="Y219" s="227" t="s">
        <v>803</v>
      </c>
    </row>
    <row r="220" s="184" customFormat="1" ht="24" customHeight="1" spans="1:25">
      <c r="A220" s="190">
        <v>46</v>
      </c>
      <c r="B220" s="217">
        <v>11395836</v>
      </c>
      <c r="C220" s="194" t="s">
        <v>767</v>
      </c>
      <c r="D220" s="218" t="s">
        <v>851</v>
      </c>
      <c r="E220" s="218" t="s">
        <v>833</v>
      </c>
      <c r="F220" s="228" t="s">
        <v>770</v>
      </c>
      <c r="G220" s="219" t="s">
        <v>802</v>
      </c>
      <c r="H220" s="217">
        <v>1</v>
      </c>
      <c r="I220" s="223">
        <v>40375</v>
      </c>
      <c r="J220" s="223">
        <v>37978</v>
      </c>
      <c r="K220" s="203"/>
      <c r="L220" s="203"/>
      <c r="M220" s="224">
        <v>310971</v>
      </c>
      <c r="N220" s="224">
        <v>9329.13</v>
      </c>
      <c r="O220" s="205"/>
      <c r="P220" s="206"/>
      <c r="Q220" s="203"/>
      <c r="R220" s="209"/>
      <c r="S220" s="166" t="s">
        <v>640</v>
      </c>
      <c r="T220" s="93"/>
      <c r="U220" s="93"/>
      <c r="V220" s="226" t="s">
        <v>808</v>
      </c>
      <c r="W220" s="194"/>
      <c r="X220" s="211"/>
      <c r="Y220" s="227" t="s">
        <v>803</v>
      </c>
    </row>
    <row r="221" s="184" customFormat="1" ht="24" customHeight="1" spans="1:25">
      <c r="A221" s="190">
        <v>47</v>
      </c>
      <c r="B221" s="217">
        <v>11395746</v>
      </c>
      <c r="C221" s="194" t="s">
        <v>767</v>
      </c>
      <c r="D221" s="218" t="s">
        <v>852</v>
      </c>
      <c r="E221" s="218" t="s">
        <v>833</v>
      </c>
      <c r="F221" s="228" t="s">
        <v>770</v>
      </c>
      <c r="G221" s="219" t="s">
        <v>802</v>
      </c>
      <c r="H221" s="217">
        <v>1</v>
      </c>
      <c r="I221" s="223">
        <v>40375</v>
      </c>
      <c r="J221" s="223">
        <v>37978</v>
      </c>
      <c r="K221" s="203"/>
      <c r="L221" s="203"/>
      <c r="M221" s="224">
        <v>236012</v>
      </c>
      <c r="N221" s="224">
        <v>7080.36</v>
      </c>
      <c r="O221" s="205"/>
      <c r="P221" s="206"/>
      <c r="Q221" s="203"/>
      <c r="R221" s="209"/>
      <c r="S221" s="166" t="s">
        <v>640</v>
      </c>
      <c r="T221" s="93"/>
      <c r="U221" s="93"/>
      <c r="V221" s="226" t="s">
        <v>808</v>
      </c>
      <c r="W221" s="194"/>
      <c r="X221" s="211"/>
      <c r="Y221" s="227" t="s">
        <v>803</v>
      </c>
    </row>
    <row r="222" s="184" customFormat="1" ht="24" customHeight="1" spans="1:25">
      <c r="A222" s="190">
        <v>48</v>
      </c>
      <c r="B222" s="217">
        <v>11395750</v>
      </c>
      <c r="C222" s="194" t="s">
        <v>767</v>
      </c>
      <c r="D222" s="218" t="s">
        <v>853</v>
      </c>
      <c r="E222" s="218" t="s">
        <v>833</v>
      </c>
      <c r="F222" s="228" t="s">
        <v>770</v>
      </c>
      <c r="G222" s="219" t="s">
        <v>802</v>
      </c>
      <c r="H222" s="217">
        <v>1</v>
      </c>
      <c r="I222" s="223">
        <v>40375</v>
      </c>
      <c r="J222" s="223">
        <v>37978</v>
      </c>
      <c r="K222" s="203"/>
      <c r="L222" s="203"/>
      <c r="M222" s="224">
        <v>236012</v>
      </c>
      <c r="N222" s="224">
        <v>7080.36</v>
      </c>
      <c r="O222" s="205"/>
      <c r="P222" s="206"/>
      <c r="Q222" s="203"/>
      <c r="R222" s="209"/>
      <c r="S222" s="166" t="s">
        <v>640</v>
      </c>
      <c r="T222" s="93"/>
      <c r="U222" s="93"/>
      <c r="V222" s="226" t="s">
        <v>808</v>
      </c>
      <c r="W222" s="194"/>
      <c r="X222" s="211"/>
      <c r="Y222" s="227" t="s">
        <v>803</v>
      </c>
    </row>
    <row r="223" s="184" customFormat="1" ht="24" customHeight="1" spans="1:25">
      <c r="A223" s="190">
        <v>49</v>
      </c>
      <c r="B223" s="217">
        <v>11395855</v>
      </c>
      <c r="C223" s="194" t="s">
        <v>767</v>
      </c>
      <c r="D223" s="218" t="s">
        <v>854</v>
      </c>
      <c r="E223" s="218" t="s">
        <v>850</v>
      </c>
      <c r="F223" s="228" t="s">
        <v>770</v>
      </c>
      <c r="G223" s="219" t="s">
        <v>802</v>
      </c>
      <c r="H223" s="217">
        <v>1</v>
      </c>
      <c r="I223" s="223">
        <v>40375</v>
      </c>
      <c r="J223" s="223">
        <v>37500</v>
      </c>
      <c r="K223" s="203"/>
      <c r="L223" s="203"/>
      <c r="M223" s="224">
        <v>270192.88</v>
      </c>
      <c r="N223" s="224">
        <v>8105.79</v>
      </c>
      <c r="O223" s="205"/>
      <c r="P223" s="206"/>
      <c r="Q223" s="203"/>
      <c r="R223" s="209"/>
      <c r="S223" s="166" t="s">
        <v>640</v>
      </c>
      <c r="T223" s="93"/>
      <c r="U223" s="93"/>
      <c r="V223" s="226" t="s">
        <v>808</v>
      </c>
      <c r="W223" s="194"/>
      <c r="X223" s="211"/>
      <c r="Y223" s="227" t="s">
        <v>803</v>
      </c>
    </row>
    <row r="224" s="184" customFormat="1" ht="24" customHeight="1" spans="1:25">
      <c r="A224" s="190">
        <v>50</v>
      </c>
      <c r="B224" s="217">
        <v>11395834</v>
      </c>
      <c r="C224" s="194" t="s">
        <v>767</v>
      </c>
      <c r="D224" s="218" t="s">
        <v>855</v>
      </c>
      <c r="E224" s="218" t="s">
        <v>836</v>
      </c>
      <c r="F224" s="228" t="s">
        <v>770</v>
      </c>
      <c r="G224" s="219" t="s">
        <v>802</v>
      </c>
      <c r="H224" s="217">
        <v>1</v>
      </c>
      <c r="I224" s="223">
        <v>40375</v>
      </c>
      <c r="J224" s="223">
        <v>37561</v>
      </c>
      <c r="K224" s="203"/>
      <c r="L224" s="203"/>
      <c r="M224" s="224">
        <v>78710.63</v>
      </c>
      <c r="N224" s="224">
        <v>2361.32</v>
      </c>
      <c r="O224" s="205"/>
      <c r="P224" s="206"/>
      <c r="Q224" s="203"/>
      <c r="R224" s="209"/>
      <c r="S224" s="166" t="s">
        <v>640</v>
      </c>
      <c r="T224" s="93"/>
      <c r="U224" s="93"/>
      <c r="V224" s="226" t="s">
        <v>808</v>
      </c>
      <c r="W224" s="194"/>
      <c r="X224" s="211"/>
      <c r="Y224" s="227" t="s">
        <v>803</v>
      </c>
    </row>
    <row r="225" s="184" customFormat="1" ht="24" customHeight="1" spans="1:25">
      <c r="A225" s="190">
        <v>51</v>
      </c>
      <c r="B225" s="217">
        <v>11395835</v>
      </c>
      <c r="C225" s="194" t="s">
        <v>767</v>
      </c>
      <c r="D225" s="218" t="s">
        <v>856</v>
      </c>
      <c r="E225" s="218" t="s">
        <v>833</v>
      </c>
      <c r="F225" s="228" t="s">
        <v>770</v>
      </c>
      <c r="G225" s="219" t="s">
        <v>802</v>
      </c>
      <c r="H225" s="217">
        <v>1</v>
      </c>
      <c r="I225" s="223">
        <v>40375</v>
      </c>
      <c r="J225" s="223">
        <v>37978</v>
      </c>
      <c r="K225" s="203"/>
      <c r="L225" s="203"/>
      <c r="M225" s="224">
        <v>68428</v>
      </c>
      <c r="N225" s="224">
        <v>2052.84</v>
      </c>
      <c r="O225" s="205"/>
      <c r="P225" s="206"/>
      <c r="Q225" s="203"/>
      <c r="R225" s="209"/>
      <c r="S225" s="166" t="s">
        <v>640</v>
      </c>
      <c r="T225" s="93"/>
      <c r="U225" s="93"/>
      <c r="V225" s="226" t="s">
        <v>808</v>
      </c>
      <c r="W225" s="194"/>
      <c r="X225" s="211"/>
      <c r="Y225" s="227" t="s">
        <v>803</v>
      </c>
    </row>
    <row r="226" s="184" customFormat="1" ht="24" customHeight="1" spans="1:25">
      <c r="A226" s="190">
        <v>52</v>
      </c>
      <c r="B226" s="217">
        <v>11395922</v>
      </c>
      <c r="C226" s="194" t="s">
        <v>767</v>
      </c>
      <c r="D226" s="218" t="s">
        <v>857</v>
      </c>
      <c r="E226" s="218" t="s">
        <v>833</v>
      </c>
      <c r="F226" s="228" t="s">
        <v>770</v>
      </c>
      <c r="G226" s="219" t="s">
        <v>802</v>
      </c>
      <c r="H226" s="217">
        <v>1</v>
      </c>
      <c r="I226" s="223">
        <v>40375</v>
      </c>
      <c r="J226" s="223">
        <v>37561</v>
      </c>
      <c r="K226" s="203"/>
      <c r="L226" s="203"/>
      <c r="M226" s="224">
        <v>245726.67</v>
      </c>
      <c r="N226" s="224">
        <v>7371.81</v>
      </c>
      <c r="O226" s="205"/>
      <c r="P226" s="206"/>
      <c r="Q226" s="203"/>
      <c r="R226" s="209"/>
      <c r="S226" s="166" t="s">
        <v>640</v>
      </c>
      <c r="T226" s="93"/>
      <c r="U226" s="93"/>
      <c r="V226" s="226" t="s">
        <v>808</v>
      </c>
      <c r="W226" s="194"/>
      <c r="X226" s="211"/>
      <c r="Y226" s="227" t="s">
        <v>803</v>
      </c>
    </row>
    <row r="227" s="184" customFormat="1" ht="24" customHeight="1" spans="1:25">
      <c r="A227" s="190">
        <v>53</v>
      </c>
      <c r="B227" s="217">
        <v>11396021</v>
      </c>
      <c r="C227" s="194" t="s">
        <v>847</v>
      </c>
      <c r="D227" s="218" t="s">
        <v>858</v>
      </c>
      <c r="E227" s="218" t="s">
        <v>833</v>
      </c>
      <c r="F227" s="228" t="s">
        <v>770</v>
      </c>
      <c r="G227" s="219" t="s">
        <v>802</v>
      </c>
      <c r="H227" s="217">
        <v>1</v>
      </c>
      <c r="I227" s="223">
        <v>40375</v>
      </c>
      <c r="J227" s="223">
        <v>37561</v>
      </c>
      <c r="K227" s="203"/>
      <c r="L227" s="203"/>
      <c r="M227" s="224">
        <v>245726.67</v>
      </c>
      <c r="N227" s="224">
        <v>7371.81</v>
      </c>
      <c r="O227" s="205"/>
      <c r="P227" s="206"/>
      <c r="Q227" s="203"/>
      <c r="R227" s="209"/>
      <c r="S227" s="166" t="s">
        <v>640</v>
      </c>
      <c r="T227" s="93"/>
      <c r="U227" s="93"/>
      <c r="V227" s="226" t="s">
        <v>808</v>
      </c>
      <c r="W227" s="194"/>
      <c r="X227" s="211"/>
      <c r="Y227" s="227" t="s">
        <v>803</v>
      </c>
    </row>
    <row r="228" s="184" customFormat="1" ht="24" customHeight="1" spans="1:25">
      <c r="A228" s="190">
        <v>54</v>
      </c>
      <c r="B228" s="217">
        <v>11398658</v>
      </c>
      <c r="C228" s="194" t="s">
        <v>767</v>
      </c>
      <c r="D228" s="218" t="s">
        <v>858</v>
      </c>
      <c r="E228" s="218" t="s">
        <v>769</v>
      </c>
      <c r="F228" s="228" t="s">
        <v>770</v>
      </c>
      <c r="G228" s="219" t="s">
        <v>802</v>
      </c>
      <c r="H228" s="217">
        <v>1</v>
      </c>
      <c r="I228" s="223">
        <v>40375</v>
      </c>
      <c r="J228" s="223">
        <v>40148</v>
      </c>
      <c r="K228" s="203"/>
      <c r="L228" s="203"/>
      <c r="M228" s="224">
        <v>47589.98</v>
      </c>
      <c r="N228" s="224">
        <v>1427.7</v>
      </c>
      <c r="O228" s="205"/>
      <c r="P228" s="206"/>
      <c r="Q228" s="203"/>
      <c r="R228" s="209"/>
      <c r="S228" s="166" t="s">
        <v>640</v>
      </c>
      <c r="T228" s="93"/>
      <c r="U228" s="93"/>
      <c r="V228" s="226" t="s">
        <v>808</v>
      </c>
      <c r="W228" s="194"/>
      <c r="X228" s="211"/>
      <c r="Y228" s="227" t="s">
        <v>803</v>
      </c>
    </row>
    <row r="229" s="184" customFormat="1" ht="24" customHeight="1" spans="1:25">
      <c r="A229" s="190">
        <v>55</v>
      </c>
      <c r="B229" s="217">
        <v>11399542</v>
      </c>
      <c r="C229" s="194" t="s">
        <v>767</v>
      </c>
      <c r="D229" s="218" t="s">
        <v>859</v>
      </c>
      <c r="E229" s="218" t="s">
        <v>769</v>
      </c>
      <c r="F229" s="228" t="s">
        <v>770</v>
      </c>
      <c r="G229" s="219" t="s">
        <v>802</v>
      </c>
      <c r="H229" s="217">
        <v>1</v>
      </c>
      <c r="I229" s="223">
        <v>40375</v>
      </c>
      <c r="J229" s="223">
        <v>40148</v>
      </c>
      <c r="K229" s="203"/>
      <c r="L229" s="203"/>
      <c r="M229" s="224">
        <v>49175.8</v>
      </c>
      <c r="N229" s="224">
        <v>1475.28</v>
      </c>
      <c r="O229" s="205"/>
      <c r="P229" s="206"/>
      <c r="Q229" s="203"/>
      <c r="R229" s="209"/>
      <c r="S229" s="166" t="s">
        <v>640</v>
      </c>
      <c r="T229" s="93"/>
      <c r="U229" s="93"/>
      <c r="V229" s="226" t="s">
        <v>808</v>
      </c>
      <c r="W229" s="194"/>
      <c r="X229" s="211"/>
      <c r="Y229" s="227" t="s">
        <v>803</v>
      </c>
    </row>
    <row r="230" s="184" customFormat="1" ht="24" customHeight="1" spans="1:25">
      <c r="A230" s="190">
        <v>56</v>
      </c>
      <c r="B230" s="217">
        <v>11399716</v>
      </c>
      <c r="C230" s="194" t="s">
        <v>767</v>
      </c>
      <c r="D230" s="218" t="s">
        <v>860</v>
      </c>
      <c r="E230" s="218" t="s">
        <v>829</v>
      </c>
      <c r="F230" s="228" t="s">
        <v>770</v>
      </c>
      <c r="G230" s="219" t="s">
        <v>802</v>
      </c>
      <c r="H230" s="217">
        <v>1</v>
      </c>
      <c r="I230" s="223">
        <v>40375</v>
      </c>
      <c r="J230" s="223">
        <v>40148</v>
      </c>
      <c r="K230" s="203"/>
      <c r="L230" s="203"/>
      <c r="M230" s="224">
        <v>67717.94</v>
      </c>
      <c r="N230" s="224">
        <v>2031.54</v>
      </c>
      <c r="O230" s="205"/>
      <c r="P230" s="206"/>
      <c r="Q230" s="203"/>
      <c r="R230" s="209"/>
      <c r="S230" s="166" t="s">
        <v>640</v>
      </c>
      <c r="T230" s="93"/>
      <c r="U230" s="93"/>
      <c r="V230" s="226" t="s">
        <v>808</v>
      </c>
      <c r="W230" s="194"/>
      <c r="X230" s="211"/>
      <c r="Y230" s="227" t="s">
        <v>803</v>
      </c>
    </row>
    <row r="231" s="184" customFormat="1" ht="24" customHeight="1" spans="1:25">
      <c r="A231" s="95">
        <f>A230</f>
        <v>56</v>
      </c>
      <c r="B231" s="213"/>
      <c r="C231" s="229" t="s">
        <v>861</v>
      </c>
      <c r="D231" s="215"/>
      <c r="E231" s="215"/>
      <c r="F231" s="215"/>
      <c r="G231" s="213"/>
      <c r="H231" s="213"/>
      <c r="I231" s="220"/>
      <c r="J231" s="220"/>
      <c r="K231" s="106"/>
      <c r="L231" s="106"/>
      <c r="M231" s="221">
        <f>SUM(M175:M230)</f>
        <v>6586180.07</v>
      </c>
      <c r="N231" s="221">
        <f>SUM(N175:N230)</f>
        <v>197585.67</v>
      </c>
      <c r="O231" s="222"/>
      <c r="P231" s="222"/>
      <c r="Q231" s="106"/>
      <c r="R231" s="225"/>
      <c r="S231" s="225"/>
      <c r="T231" s="225"/>
      <c r="U231" s="225"/>
      <c r="V231" s="225"/>
      <c r="W231" s="225"/>
      <c r="X231" s="225"/>
      <c r="Y231" s="194"/>
    </row>
    <row r="232" s="184" customFormat="1" ht="19.5" customHeight="1" spans="1:25">
      <c r="A232" s="190"/>
      <c r="B232" s="217"/>
      <c r="C232" s="228"/>
      <c r="D232" s="228"/>
      <c r="E232" s="228"/>
      <c r="F232" s="228"/>
      <c r="G232" s="217"/>
      <c r="H232" s="217"/>
      <c r="I232" s="223"/>
      <c r="J232" s="223"/>
      <c r="K232" s="203"/>
      <c r="L232" s="203"/>
      <c r="M232" s="224"/>
      <c r="N232" s="224"/>
      <c r="O232" s="205"/>
      <c r="P232" s="206"/>
      <c r="Q232" s="203"/>
      <c r="R232" s="209"/>
      <c r="S232" s="166"/>
      <c r="T232" s="93"/>
      <c r="U232" s="93"/>
      <c r="V232" s="166"/>
      <c r="W232" s="194"/>
      <c r="X232" s="211"/>
      <c r="Y232" s="194"/>
    </row>
    <row r="233" ht="20.25" customHeight="1" spans="1:23">
      <c r="A233" s="230" t="s">
        <v>862</v>
      </c>
      <c r="B233" s="231"/>
      <c r="C233" s="232"/>
      <c r="D233" s="233"/>
      <c r="E233" s="233"/>
      <c r="F233" s="233"/>
      <c r="G233" s="190">
        <f>SUM(G6:G232)</f>
        <v>0</v>
      </c>
      <c r="H233" s="190"/>
      <c r="I233" s="240"/>
      <c r="J233" s="240"/>
      <c r="K233" s="209" t="e">
        <f ca="1">SUM(#REF!:上一行)</f>
        <v>#REF!</v>
      </c>
      <c r="L233" s="209"/>
      <c r="M233" s="209">
        <f>M174+M231</f>
        <v>7638692.98</v>
      </c>
      <c r="N233" s="209">
        <f>N174+N231</f>
        <v>347373.85</v>
      </c>
      <c r="O233" s="205">
        <f>SUM(O6:O232)</f>
        <v>0</v>
      </c>
      <c r="P233" s="209"/>
      <c r="Q233" s="203">
        <f>SUM(Q6:Q232)</f>
        <v>0</v>
      </c>
      <c r="R233" s="203">
        <f>IF(N233=0,"",(Q233-N233)/N233*100)</f>
        <v>-100</v>
      </c>
      <c r="S233" s="166"/>
      <c r="T233" s="93"/>
      <c r="U233" s="93"/>
      <c r="V233" s="166"/>
      <c r="W233" s="194"/>
    </row>
    <row r="234" customHeight="1" spans="1:23">
      <c r="A234" s="230" t="s">
        <v>863</v>
      </c>
      <c r="B234" s="231"/>
      <c r="C234" s="232"/>
      <c r="D234" s="233"/>
      <c r="E234" s="233"/>
      <c r="F234" s="233"/>
      <c r="G234" s="190"/>
      <c r="H234" s="190"/>
      <c r="I234" s="240"/>
      <c r="J234" s="240"/>
      <c r="K234" s="209"/>
      <c r="L234" s="209"/>
      <c r="M234" s="209"/>
      <c r="N234" s="209"/>
      <c r="O234" s="205"/>
      <c r="P234" s="241"/>
      <c r="Q234" s="203"/>
      <c r="R234" s="203" t="str">
        <f>IF(N234=0,"",(Q234-N234)/N234*100)</f>
        <v/>
      </c>
      <c r="S234" s="166"/>
      <c r="T234" s="93"/>
      <c r="U234" s="93"/>
      <c r="V234" s="166"/>
      <c r="W234" s="194"/>
    </row>
    <row r="235" customHeight="1" spans="1:23">
      <c r="A235" s="230" t="s">
        <v>862</v>
      </c>
      <c r="B235" s="231"/>
      <c r="C235" s="232"/>
      <c r="D235" s="233"/>
      <c r="E235" s="233"/>
      <c r="F235" s="233"/>
      <c r="G235" s="190">
        <f>G233</f>
        <v>0</v>
      </c>
      <c r="H235" s="190"/>
      <c r="I235" s="240"/>
      <c r="J235" s="240"/>
      <c r="K235" s="209" t="e">
        <f ca="1">K233-K234</f>
        <v>#REF!</v>
      </c>
      <c r="L235" s="209">
        <f>L233-L234</f>
        <v>0</v>
      </c>
      <c r="M235" s="209">
        <f>M233-M234</f>
        <v>7638692.98</v>
      </c>
      <c r="N235" s="209">
        <f>N233-N234</f>
        <v>347373.85</v>
      </c>
      <c r="O235" s="205">
        <f>O233</f>
        <v>0</v>
      </c>
      <c r="P235" s="203"/>
      <c r="Q235" s="203">
        <f>Q233-Q234</f>
        <v>0</v>
      </c>
      <c r="R235" s="203">
        <f>IF(N235=0,"",(Q235-N235)/N235*100)</f>
        <v>-100</v>
      </c>
      <c r="S235" s="166"/>
      <c r="T235" s="93"/>
      <c r="U235" s="93"/>
      <c r="V235" s="166"/>
      <c r="W235" s="194"/>
    </row>
    <row r="236" customHeight="1" spans="1:23">
      <c r="A236" s="234" t="s">
        <v>864</v>
      </c>
      <c r="B236" s="139"/>
      <c r="C236" s="139"/>
      <c r="D236" s="139"/>
      <c r="E236" s="139"/>
      <c r="F236" s="235" t="s">
        <v>594</v>
      </c>
      <c r="G236" s="236"/>
      <c r="H236" s="236"/>
      <c r="I236" s="242" t="s">
        <v>594</v>
      </c>
      <c r="J236" s="236" t="s">
        <v>865</v>
      </c>
      <c r="K236" s="243"/>
      <c r="L236" s="239"/>
      <c r="M236" s="183"/>
      <c r="N236" s="239"/>
      <c r="O236" s="244"/>
      <c r="P236" s="244"/>
      <c r="Q236" s="246"/>
      <c r="R236" s="244"/>
      <c r="S236" s="166"/>
      <c r="T236" s="93"/>
      <c r="U236" s="93"/>
      <c r="V236" s="166"/>
      <c r="W236" s="244"/>
    </row>
    <row r="237" customHeight="1" spans="1:23">
      <c r="A237" s="237"/>
      <c r="B237" s="238"/>
      <c r="C237" s="239"/>
      <c r="D237" s="239"/>
      <c r="E237" s="239"/>
      <c r="F237" s="239"/>
      <c r="G237" s="238"/>
      <c r="H237" s="238"/>
      <c r="I237" s="239"/>
      <c r="J237" s="239"/>
      <c r="K237" s="239"/>
      <c r="L237" s="239"/>
      <c r="M237" s="239"/>
      <c r="N237" s="239"/>
      <c r="O237" s="244"/>
      <c r="P237" s="244"/>
      <c r="Q237" s="247"/>
      <c r="R237" s="244"/>
      <c r="S237" s="166"/>
      <c r="T237" s="93"/>
      <c r="U237" s="93"/>
      <c r="V237" s="166"/>
      <c r="W237" s="244"/>
    </row>
    <row r="238" customHeight="1" spans="13:13">
      <c r="M238" s="245"/>
    </row>
    <row r="239" customHeight="1" spans="13:17">
      <c r="M239" s="245"/>
      <c r="N239" s="245"/>
      <c r="Q239" s="248" t="e">
        <f>Q235/O235</f>
        <v>#DIV/0!</v>
      </c>
    </row>
    <row r="240" customHeight="1" spans="13:13">
      <c r="M240" s="245"/>
    </row>
    <row r="241" customHeight="1" spans="17:17">
      <c r="Q241" s="248"/>
    </row>
  </sheetData>
  <autoFilter xmlns:etc="http://www.wps.cn/officeDocument/2017/etCustomData" ref="A5:Y231" etc:filterBottomFollowUsedRange="0">
    <extLst/>
  </autoFilter>
  <mergeCells count="21">
    <mergeCell ref="A1:W1"/>
    <mergeCell ref="A2:W2"/>
    <mergeCell ref="K4:L4"/>
    <mergeCell ref="M4:N4"/>
    <mergeCell ref="O4:Q4"/>
    <mergeCell ref="S4:V4"/>
    <mergeCell ref="A233:C233"/>
    <mergeCell ref="A234:C234"/>
    <mergeCell ref="A235:C235"/>
    <mergeCell ref="A4:A5"/>
    <mergeCell ref="B4:B5"/>
    <mergeCell ref="C4:C5"/>
    <mergeCell ref="D4:D5"/>
    <mergeCell ref="E4:E5"/>
    <mergeCell ref="F4:F5"/>
    <mergeCell ref="G4:G5"/>
    <mergeCell ref="H4:H5"/>
    <mergeCell ref="I4:I5"/>
    <mergeCell ref="J4:J5"/>
    <mergeCell ref="R4:R5"/>
    <mergeCell ref="W4:W5"/>
  </mergeCells>
  <conditionalFormatting sqref="B117:B166">
    <cfRule type="duplicateValues" dxfId="1" priority="1"/>
  </conditionalFormatting>
  <dataValidations count="1">
    <dataValidation allowBlank="1" showInputMessage="1" showErrorMessage="1" prompt="①相同设备购置时间不同，要按单台(套)填列，如果同批购入可合并填列；②设备整套购入且未按明细入账，则起始行相应列填写该设备的名称及帐面值，在其下面各行分别填列该套设备的明细项；③对停用、不需用、待报废、淘汰、盘亏、盘盈、二手设备等应在备注栏标明；④“规格型号”、“生产厂家”要按设备铭牌填写。⑤“存放地点或使用部门”根据企业管理情况按存放地点或使用部门两种口径选择一种填写。" sqref="A1:W1"/>
  </dataValidations>
  <printOptions horizontalCentered="1"/>
  <pageMargins left="0.275590551181102" right="0.354330708661417" top="0.590551181102362" bottom="0.393700787401575" header="0.905511811023622" footer="0.236220472440945"/>
  <pageSetup paperSize="9" scale="60" fitToHeight="0" orientation="landscape" blackAndWhite="1" horizontalDpi="600" verticalDpi="600"/>
  <headerFooter alignWithMargins="0">
    <oddHeader>&amp;R&amp;"宋体,常规"表4-6-4-1
设备一批
</oddHeader>
    <oddFooter>&amp;C第 &amp;P 页，共 &amp;N 页</oddFooter>
  </headerFooter>
  <rowBreaks count="1" manualBreakCount="1">
    <brk id="214" max="18" man="1"/>
  </rowBreaks>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topLeftCell="C41" workbookViewId="0">
      <selection activeCell="G55" sqref="G55"/>
    </sheetView>
  </sheetViews>
  <sheetFormatPr defaultColWidth="9" defaultRowHeight="14.4"/>
  <cols>
    <col min="1" max="1" width="4.88333333333333" style="159" customWidth="1"/>
    <col min="2" max="2" width="9.125" style="162" customWidth="1"/>
    <col min="3" max="3" width="23.75" style="162" customWidth="1"/>
    <col min="4" max="4" width="13.625" style="162" customWidth="1"/>
    <col min="5" max="5" width="7.625" style="159" customWidth="1"/>
    <col min="6" max="7" width="9" style="159"/>
    <col min="8" max="8" width="10.5" style="159" customWidth="1"/>
    <col min="9" max="9" width="11.6333333333333" style="159" customWidth="1"/>
    <col min="10" max="10" width="9" style="159"/>
    <col min="11" max="11" width="15" style="161" customWidth="1"/>
    <col min="12" max="12" width="18.8" style="161" customWidth="1"/>
    <col min="13" max="13" width="29.1333333333333" style="159" customWidth="1"/>
    <col min="14" max="16384" width="9" style="159"/>
  </cols>
  <sheetData>
    <row r="1" s="159" customFormat="1" ht="44" customHeight="1" spans="1:13">
      <c r="A1" s="163" t="s">
        <v>866</v>
      </c>
      <c r="B1" s="164"/>
      <c r="C1" s="164"/>
      <c r="D1" s="164"/>
      <c r="E1" s="165"/>
      <c r="F1" s="165"/>
      <c r="G1" s="165"/>
      <c r="H1" s="165"/>
      <c r="I1" s="165"/>
      <c r="J1" s="165"/>
      <c r="K1" s="165"/>
      <c r="L1" s="165"/>
      <c r="M1" s="178"/>
    </row>
    <row r="2" s="159" customFormat="1" ht="43.2" spans="1:13">
      <c r="A2" s="166" t="s">
        <v>169</v>
      </c>
      <c r="B2" s="166" t="s">
        <v>536</v>
      </c>
      <c r="C2" s="167" t="s">
        <v>867</v>
      </c>
      <c r="D2" s="167" t="s">
        <v>868</v>
      </c>
      <c r="E2" s="168" t="s">
        <v>869</v>
      </c>
      <c r="F2" s="168" t="s">
        <v>870</v>
      </c>
      <c r="G2" s="168" t="s">
        <v>871</v>
      </c>
      <c r="H2" s="93" t="s">
        <v>872</v>
      </c>
      <c r="I2" s="93" t="s">
        <v>873</v>
      </c>
      <c r="J2" s="168" t="s">
        <v>874</v>
      </c>
      <c r="K2" s="168" t="s">
        <v>875</v>
      </c>
      <c r="L2" s="168" t="s">
        <v>876</v>
      </c>
      <c r="M2" s="166" t="s">
        <v>240</v>
      </c>
    </row>
    <row r="3" s="160" customFormat="1" ht="24" spans="1:13">
      <c r="A3" s="169">
        <v>1</v>
      </c>
      <c r="B3" s="170">
        <v>12386588</v>
      </c>
      <c r="C3" s="170" t="s">
        <v>877</v>
      </c>
      <c r="D3" s="171" t="s">
        <v>878</v>
      </c>
      <c r="E3" s="172">
        <v>1</v>
      </c>
      <c r="F3" s="173" t="s">
        <v>879</v>
      </c>
      <c r="G3" s="174">
        <v>24</v>
      </c>
      <c r="H3" s="175">
        <v>1000</v>
      </c>
      <c r="I3" s="179">
        <f>G3*H3</f>
        <v>24000</v>
      </c>
      <c r="J3" s="180" t="s">
        <v>880</v>
      </c>
      <c r="K3" s="180">
        <v>15699030194</v>
      </c>
      <c r="L3" s="180" t="s">
        <v>881</v>
      </c>
      <c r="M3" s="181" t="s">
        <v>882</v>
      </c>
    </row>
    <row r="4" s="160" customFormat="1" ht="24" spans="1:13">
      <c r="A4" s="169">
        <v>2</v>
      </c>
      <c r="B4" s="170">
        <v>12140334</v>
      </c>
      <c r="C4" s="170" t="s">
        <v>877</v>
      </c>
      <c r="D4" s="171" t="s">
        <v>883</v>
      </c>
      <c r="E4" s="172">
        <v>1</v>
      </c>
      <c r="F4" s="173" t="s">
        <v>879</v>
      </c>
      <c r="G4" s="174">
        <v>24</v>
      </c>
      <c r="H4" s="175">
        <v>500</v>
      </c>
      <c r="I4" s="179">
        <f t="shared" ref="I4:I50" si="0">G4*H4</f>
        <v>12000</v>
      </c>
      <c r="J4" s="180" t="s">
        <v>880</v>
      </c>
      <c r="K4" s="180">
        <v>15699030194</v>
      </c>
      <c r="L4" s="180" t="s">
        <v>881</v>
      </c>
      <c r="M4" s="181" t="s">
        <v>882</v>
      </c>
    </row>
    <row r="5" s="160" customFormat="1" ht="24" spans="1:13">
      <c r="A5" s="169">
        <v>3</v>
      </c>
      <c r="B5" s="170">
        <v>12140324</v>
      </c>
      <c r="C5" s="170" t="s">
        <v>877</v>
      </c>
      <c r="D5" s="171" t="s">
        <v>883</v>
      </c>
      <c r="E5" s="172">
        <v>1</v>
      </c>
      <c r="F5" s="173" t="s">
        <v>879</v>
      </c>
      <c r="G5" s="174">
        <v>24</v>
      </c>
      <c r="H5" s="175">
        <v>500</v>
      </c>
      <c r="I5" s="179">
        <f t="shared" si="0"/>
        <v>12000</v>
      </c>
      <c r="J5" s="180" t="s">
        <v>880</v>
      </c>
      <c r="K5" s="180">
        <v>15699030194</v>
      </c>
      <c r="L5" s="180" t="s">
        <v>881</v>
      </c>
      <c r="M5" s="181" t="s">
        <v>882</v>
      </c>
    </row>
    <row r="6" s="160" customFormat="1" ht="24" spans="1:13">
      <c r="A6" s="169">
        <v>4</v>
      </c>
      <c r="B6" s="170">
        <v>12140300</v>
      </c>
      <c r="C6" s="170" t="s">
        <v>877</v>
      </c>
      <c r="D6" s="171" t="s">
        <v>883</v>
      </c>
      <c r="E6" s="172">
        <v>1</v>
      </c>
      <c r="F6" s="173" t="s">
        <v>879</v>
      </c>
      <c r="G6" s="174">
        <v>24</v>
      </c>
      <c r="H6" s="175">
        <v>500</v>
      </c>
      <c r="I6" s="179">
        <f t="shared" si="0"/>
        <v>12000</v>
      </c>
      <c r="J6" s="180" t="s">
        <v>880</v>
      </c>
      <c r="K6" s="180">
        <v>15699030194</v>
      </c>
      <c r="L6" s="180" t="s">
        <v>881</v>
      </c>
      <c r="M6" s="181" t="s">
        <v>882</v>
      </c>
    </row>
    <row r="7" s="160" customFormat="1" ht="24" spans="1:13">
      <c r="A7" s="169">
        <v>5</v>
      </c>
      <c r="B7" s="170">
        <v>11786550</v>
      </c>
      <c r="C7" s="170" t="s">
        <v>877</v>
      </c>
      <c r="D7" s="171" t="s">
        <v>883</v>
      </c>
      <c r="E7" s="172">
        <v>1</v>
      </c>
      <c r="F7" s="173" t="s">
        <v>879</v>
      </c>
      <c r="G7" s="174">
        <v>24</v>
      </c>
      <c r="H7" s="175">
        <v>500</v>
      </c>
      <c r="I7" s="179">
        <f t="shared" si="0"/>
        <v>12000</v>
      </c>
      <c r="J7" s="180" t="s">
        <v>880</v>
      </c>
      <c r="K7" s="180">
        <v>15699030194</v>
      </c>
      <c r="L7" s="180" t="s">
        <v>881</v>
      </c>
      <c r="M7" s="181" t="s">
        <v>882</v>
      </c>
    </row>
    <row r="8" s="160" customFormat="1" ht="24" spans="1:13">
      <c r="A8" s="169">
        <v>6</v>
      </c>
      <c r="B8" s="170">
        <v>11786503</v>
      </c>
      <c r="C8" s="170" t="s">
        <v>877</v>
      </c>
      <c r="D8" s="171" t="s">
        <v>883</v>
      </c>
      <c r="E8" s="172">
        <v>1</v>
      </c>
      <c r="F8" s="173" t="s">
        <v>879</v>
      </c>
      <c r="G8" s="174">
        <v>24</v>
      </c>
      <c r="H8" s="175">
        <v>500</v>
      </c>
      <c r="I8" s="179">
        <f t="shared" si="0"/>
        <v>12000</v>
      </c>
      <c r="J8" s="180" t="s">
        <v>880</v>
      </c>
      <c r="K8" s="180">
        <v>15699030194</v>
      </c>
      <c r="L8" s="180" t="s">
        <v>881</v>
      </c>
      <c r="M8" s="181" t="s">
        <v>882</v>
      </c>
    </row>
    <row r="9" s="160" customFormat="1" ht="24" spans="1:13">
      <c r="A9" s="169">
        <v>7</v>
      </c>
      <c r="B9" s="170">
        <v>13522457</v>
      </c>
      <c r="C9" s="170" t="s">
        <v>884</v>
      </c>
      <c r="D9" s="171" t="s">
        <v>885</v>
      </c>
      <c r="E9" s="172">
        <v>1</v>
      </c>
      <c r="F9" s="173" t="s">
        <v>879</v>
      </c>
      <c r="G9" s="174">
        <v>24</v>
      </c>
      <c r="H9" s="175">
        <v>800</v>
      </c>
      <c r="I9" s="179">
        <f t="shared" si="0"/>
        <v>19200</v>
      </c>
      <c r="J9" s="180" t="s">
        <v>880</v>
      </c>
      <c r="K9" s="180">
        <v>15699030194</v>
      </c>
      <c r="L9" s="180" t="s">
        <v>881</v>
      </c>
      <c r="M9" s="181" t="s">
        <v>882</v>
      </c>
    </row>
    <row r="10" s="160" customFormat="1" ht="24" spans="1:13">
      <c r="A10" s="169">
        <v>8</v>
      </c>
      <c r="B10" s="170">
        <v>13522458</v>
      </c>
      <c r="C10" s="170" t="s">
        <v>884</v>
      </c>
      <c r="D10" s="171" t="s">
        <v>885</v>
      </c>
      <c r="E10" s="172">
        <v>1</v>
      </c>
      <c r="F10" s="173" t="s">
        <v>879</v>
      </c>
      <c r="G10" s="174">
        <v>24</v>
      </c>
      <c r="H10" s="175">
        <v>800</v>
      </c>
      <c r="I10" s="179">
        <f t="shared" si="0"/>
        <v>19200</v>
      </c>
      <c r="J10" s="180" t="s">
        <v>880</v>
      </c>
      <c r="K10" s="180">
        <v>15699030194</v>
      </c>
      <c r="L10" s="180" t="s">
        <v>881</v>
      </c>
      <c r="M10" s="181" t="s">
        <v>882</v>
      </c>
    </row>
    <row r="11" s="160" customFormat="1" ht="24" spans="1:13">
      <c r="A11" s="169">
        <v>9</v>
      </c>
      <c r="B11" s="170">
        <v>11517097</v>
      </c>
      <c r="C11" s="170" t="s">
        <v>886</v>
      </c>
      <c r="D11" s="171" t="s">
        <v>887</v>
      </c>
      <c r="E11" s="172">
        <v>1</v>
      </c>
      <c r="F11" s="173" t="s">
        <v>879</v>
      </c>
      <c r="G11" s="174">
        <v>24</v>
      </c>
      <c r="H11" s="175">
        <v>1000</v>
      </c>
      <c r="I11" s="179">
        <f t="shared" si="0"/>
        <v>24000</v>
      </c>
      <c r="J11" s="180" t="s">
        <v>880</v>
      </c>
      <c r="K11" s="180">
        <v>15699030194</v>
      </c>
      <c r="L11" s="180" t="s">
        <v>881</v>
      </c>
      <c r="M11" s="181" t="s">
        <v>882</v>
      </c>
    </row>
    <row r="12" s="160" customFormat="1" ht="24" spans="1:13">
      <c r="A12" s="169">
        <v>10</v>
      </c>
      <c r="B12" s="170">
        <v>11510627</v>
      </c>
      <c r="C12" s="170" t="s">
        <v>877</v>
      </c>
      <c r="D12" s="171" t="s">
        <v>888</v>
      </c>
      <c r="E12" s="172">
        <v>1</v>
      </c>
      <c r="F12" s="173" t="s">
        <v>879</v>
      </c>
      <c r="G12" s="174">
        <v>24</v>
      </c>
      <c r="H12" s="175">
        <v>500</v>
      </c>
      <c r="I12" s="179">
        <f t="shared" si="0"/>
        <v>12000</v>
      </c>
      <c r="J12" s="180" t="s">
        <v>880</v>
      </c>
      <c r="K12" s="180">
        <v>15699030194</v>
      </c>
      <c r="L12" s="180" t="s">
        <v>881</v>
      </c>
      <c r="M12" s="181" t="s">
        <v>882</v>
      </c>
    </row>
    <row r="13" s="160" customFormat="1" ht="24" spans="1:13">
      <c r="A13" s="169">
        <v>11</v>
      </c>
      <c r="B13" s="170">
        <v>11510632</v>
      </c>
      <c r="C13" s="170" t="s">
        <v>877</v>
      </c>
      <c r="D13" s="171" t="s">
        <v>888</v>
      </c>
      <c r="E13" s="172">
        <v>1</v>
      </c>
      <c r="F13" s="173" t="s">
        <v>879</v>
      </c>
      <c r="G13" s="174">
        <v>24</v>
      </c>
      <c r="H13" s="175">
        <v>500</v>
      </c>
      <c r="I13" s="179">
        <f t="shared" si="0"/>
        <v>12000</v>
      </c>
      <c r="J13" s="180" t="s">
        <v>880</v>
      </c>
      <c r="K13" s="180">
        <v>15699030194</v>
      </c>
      <c r="L13" s="180" t="s">
        <v>881</v>
      </c>
      <c r="M13" s="181" t="s">
        <v>882</v>
      </c>
    </row>
    <row r="14" s="160" customFormat="1" ht="24" spans="1:13">
      <c r="A14" s="169">
        <v>12</v>
      </c>
      <c r="B14" s="170">
        <v>11510482</v>
      </c>
      <c r="C14" s="170" t="s">
        <v>886</v>
      </c>
      <c r="D14" s="171" t="s">
        <v>888</v>
      </c>
      <c r="E14" s="172">
        <v>1</v>
      </c>
      <c r="F14" s="173" t="s">
        <v>879</v>
      </c>
      <c r="G14" s="174">
        <v>24</v>
      </c>
      <c r="H14" s="175">
        <v>500</v>
      </c>
      <c r="I14" s="179">
        <f t="shared" si="0"/>
        <v>12000</v>
      </c>
      <c r="J14" s="180" t="s">
        <v>880</v>
      </c>
      <c r="K14" s="180">
        <v>15699030194</v>
      </c>
      <c r="L14" s="180" t="s">
        <v>881</v>
      </c>
      <c r="M14" s="181" t="s">
        <v>882</v>
      </c>
    </row>
    <row r="15" s="160" customFormat="1" ht="24" spans="1:13">
      <c r="A15" s="169">
        <v>13</v>
      </c>
      <c r="B15" s="170">
        <v>11509791</v>
      </c>
      <c r="C15" s="170" t="s">
        <v>877</v>
      </c>
      <c r="D15" s="171" t="s">
        <v>888</v>
      </c>
      <c r="E15" s="172">
        <v>1</v>
      </c>
      <c r="F15" s="173" t="s">
        <v>879</v>
      </c>
      <c r="G15" s="174">
        <v>24</v>
      </c>
      <c r="H15" s="175">
        <v>500</v>
      </c>
      <c r="I15" s="179">
        <f t="shared" si="0"/>
        <v>12000</v>
      </c>
      <c r="J15" s="180" t="s">
        <v>880</v>
      </c>
      <c r="K15" s="180">
        <v>15699030194</v>
      </c>
      <c r="L15" s="180" t="s">
        <v>881</v>
      </c>
      <c r="M15" s="181" t="s">
        <v>882</v>
      </c>
    </row>
    <row r="16" s="160" customFormat="1" ht="24" spans="1:13">
      <c r="A16" s="169">
        <v>14</v>
      </c>
      <c r="B16" s="170">
        <v>11510783</v>
      </c>
      <c r="C16" s="170" t="s">
        <v>877</v>
      </c>
      <c r="D16" s="171" t="s">
        <v>888</v>
      </c>
      <c r="E16" s="172">
        <v>1</v>
      </c>
      <c r="F16" s="173" t="s">
        <v>879</v>
      </c>
      <c r="G16" s="174">
        <v>24</v>
      </c>
      <c r="H16" s="175">
        <v>500</v>
      </c>
      <c r="I16" s="179">
        <f t="shared" si="0"/>
        <v>12000</v>
      </c>
      <c r="J16" s="180" t="s">
        <v>880</v>
      </c>
      <c r="K16" s="180">
        <v>15699030194</v>
      </c>
      <c r="L16" s="180" t="s">
        <v>881</v>
      </c>
      <c r="M16" s="181" t="s">
        <v>882</v>
      </c>
    </row>
    <row r="17" s="160" customFormat="1" ht="24" spans="1:13">
      <c r="A17" s="169">
        <v>15</v>
      </c>
      <c r="B17" s="170">
        <v>11510940</v>
      </c>
      <c r="C17" s="170" t="s">
        <v>877</v>
      </c>
      <c r="D17" s="171" t="s">
        <v>888</v>
      </c>
      <c r="E17" s="172">
        <v>1</v>
      </c>
      <c r="F17" s="173" t="s">
        <v>879</v>
      </c>
      <c r="G17" s="174">
        <v>24</v>
      </c>
      <c r="H17" s="175">
        <v>500</v>
      </c>
      <c r="I17" s="179">
        <f t="shared" si="0"/>
        <v>12000</v>
      </c>
      <c r="J17" s="180" t="s">
        <v>880</v>
      </c>
      <c r="K17" s="180">
        <v>15699030194</v>
      </c>
      <c r="L17" s="180" t="s">
        <v>881</v>
      </c>
      <c r="M17" s="181" t="s">
        <v>882</v>
      </c>
    </row>
    <row r="18" s="160" customFormat="1" ht="24" spans="1:13">
      <c r="A18" s="169">
        <v>16</v>
      </c>
      <c r="B18" s="170">
        <v>11515333</v>
      </c>
      <c r="C18" s="170" t="s">
        <v>877</v>
      </c>
      <c r="D18" s="171" t="s">
        <v>885</v>
      </c>
      <c r="E18" s="172">
        <v>1</v>
      </c>
      <c r="F18" s="173" t="s">
        <v>879</v>
      </c>
      <c r="G18" s="174">
        <v>24</v>
      </c>
      <c r="H18" s="175">
        <v>800</v>
      </c>
      <c r="I18" s="179">
        <f t="shared" si="0"/>
        <v>19200</v>
      </c>
      <c r="J18" s="180" t="s">
        <v>880</v>
      </c>
      <c r="K18" s="180">
        <v>15699030194</v>
      </c>
      <c r="L18" s="180" t="s">
        <v>881</v>
      </c>
      <c r="M18" s="181" t="s">
        <v>882</v>
      </c>
    </row>
    <row r="19" s="160" customFormat="1" ht="24" spans="1:13">
      <c r="A19" s="169">
        <v>17</v>
      </c>
      <c r="B19" s="170">
        <v>11517177</v>
      </c>
      <c r="C19" s="170" t="s">
        <v>877</v>
      </c>
      <c r="D19" s="171" t="s">
        <v>889</v>
      </c>
      <c r="E19" s="172">
        <v>1</v>
      </c>
      <c r="F19" s="173" t="s">
        <v>879</v>
      </c>
      <c r="G19" s="174">
        <v>24</v>
      </c>
      <c r="H19" s="175">
        <v>1000</v>
      </c>
      <c r="I19" s="179">
        <f t="shared" si="0"/>
        <v>24000</v>
      </c>
      <c r="J19" s="180" t="s">
        <v>880</v>
      </c>
      <c r="K19" s="180">
        <v>15699030194</v>
      </c>
      <c r="L19" s="180" t="s">
        <v>881</v>
      </c>
      <c r="M19" s="181" t="s">
        <v>882</v>
      </c>
    </row>
    <row r="20" s="160" customFormat="1" ht="24" spans="1:13">
      <c r="A20" s="169">
        <v>18</v>
      </c>
      <c r="B20" s="170">
        <v>12405283</v>
      </c>
      <c r="C20" s="170" t="s">
        <v>877</v>
      </c>
      <c r="D20" s="171" t="s">
        <v>885</v>
      </c>
      <c r="E20" s="172">
        <v>1</v>
      </c>
      <c r="F20" s="173" t="s">
        <v>879</v>
      </c>
      <c r="G20" s="174">
        <v>24</v>
      </c>
      <c r="H20" s="175">
        <v>800</v>
      </c>
      <c r="I20" s="179">
        <f t="shared" si="0"/>
        <v>19200</v>
      </c>
      <c r="J20" s="180" t="s">
        <v>880</v>
      </c>
      <c r="K20" s="180">
        <v>15699030194</v>
      </c>
      <c r="L20" s="180" t="s">
        <v>881</v>
      </c>
      <c r="M20" s="181" t="s">
        <v>882</v>
      </c>
    </row>
    <row r="21" s="160" customFormat="1" ht="24" spans="1:13">
      <c r="A21" s="169">
        <v>19</v>
      </c>
      <c r="B21" s="170">
        <v>12405282</v>
      </c>
      <c r="C21" s="170" t="s">
        <v>877</v>
      </c>
      <c r="D21" s="171" t="s">
        <v>885</v>
      </c>
      <c r="E21" s="172">
        <v>1</v>
      </c>
      <c r="F21" s="173" t="s">
        <v>879</v>
      </c>
      <c r="G21" s="174">
        <v>24</v>
      </c>
      <c r="H21" s="175">
        <v>800</v>
      </c>
      <c r="I21" s="179">
        <f t="shared" si="0"/>
        <v>19200</v>
      </c>
      <c r="J21" s="180" t="s">
        <v>880</v>
      </c>
      <c r="K21" s="180">
        <v>15699030194</v>
      </c>
      <c r="L21" s="180" t="s">
        <v>881</v>
      </c>
      <c r="M21" s="181" t="s">
        <v>882</v>
      </c>
    </row>
    <row r="22" s="160" customFormat="1" ht="24" spans="1:13">
      <c r="A22" s="169">
        <v>20</v>
      </c>
      <c r="B22" s="170">
        <v>11509762</v>
      </c>
      <c r="C22" s="170" t="s">
        <v>877</v>
      </c>
      <c r="D22" s="171" t="s">
        <v>883</v>
      </c>
      <c r="E22" s="172">
        <v>1</v>
      </c>
      <c r="F22" s="173" t="s">
        <v>879</v>
      </c>
      <c r="G22" s="174">
        <v>24</v>
      </c>
      <c r="H22" s="175">
        <v>500</v>
      </c>
      <c r="I22" s="179">
        <f t="shared" si="0"/>
        <v>12000</v>
      </c>
      <c r="J22" s="180" t="s">
        <v>880</v>
      </c>
      <c r="K22" s="180">
        <v>15699030194</v>
      </c>
      <c r="L22" s="180" t="s">
        <v>881</v>
      </c>
      <c r="M22" s="181" t="s">
        <v>882</v>
      </c>
    </row>
    <row r="23" s="160" customFormat="1" ht="24" spans="1:13">
      <c r="A23" s="169">
        <v>21</v>
      </c>
      <c r="B23" s="170">
        <v>11509771</v>
      </c>
      <c r="C23" s="170" t="s">
        <v>877</v>
      </c>
      <c r="D23" s="171" t="s">
        <v>883</v>
      </c>
      <c r="E23" s="172">
        <v>1</v>
      </c>
      <c r="F23" s="173" t="s">
        <v>879</v>
      </c>
      <c r="G23" s="174">
        <v>24</v>
      </c>
      <c r="H23" s="175">
        <v>500</v>
      </c>
      <c r="I23" s="179">
        <f t="shared" si="0"/>
        <v>12000</v>
      </c>
      <c r="J23" s="180" t="s">
        <v>880</v>
      </c>
      <c r="K23" s="180">
        <v>15699030194</v>
      </c>
      <c r="L23" s="180" t="s">
        <v>881</v>
      </c>
      <c r="M23" s="181" t="s">
        <v>882</v>
      </c>
    </row>
    <row r="24" s="160" customFormat="1" ht="24" spans="1:13">
      <c r="A24" s="169">
        <v>22</v>
      </c>
      <c r="B24" s="170">
        <v>12405412</v>
      </c>
      <c r="C24" s="170" t="s">
        <v>877</v>
      </c>
      <c r="D24" s="171" t="s">
        <v>883</v>
      </c>
      <c r="E24" s="172">
        <v>1</v>
      </c>
      <c r="F24" s="173" t="s">
        <v>879</v>
      </c>
      <c r="G24" s="174">
        <v>24</v>
      </c>
      <c r="H24" s="175">
        <v>500</v>
      </c>
      <c r="I24" s="179">
        <f t="shared" si="0"/>
        <v>12000</v>
      </c>
      <c r="J24" s="180" t="s">
        <v>880</v>
      </c>
      <c r="K24" s="180">
        <v>15699030194</v>
      </c>
      <c r="L24" s="180" t="s">
        <v>881</v>
      </c>
      <c r="M24" s="181" t="s">
        <v>882</v>
      </c>
    </row>
    <row r="25" s="160" customFormat="1" ht="24" spans="1:13">
      <c r="A25" s="169">
        <v>23</v>
      </c>
      <c r="B25" s="170">
        <v>13622829</v>
      </c>
      <c r="C25" s="170" t="s">
        <v>890</v>
      </c>
      <c r="D25" s="171" t="s">
        <v>889</v>
      </c>
      <c r="E25" s="172">
        <v>1</v>
      </c>
      <c r="F25" s="173" t="s">
        <v>879</v>
      </c>
      <c r="G25" s="174">
        <v>24</v>
      </c>
      <c r="H25" s="175">
        <v>1000</v>
      </c>
      <c r="I25" s="179">
        <f t="shared" si="0"/>
        <v>24000</v>
      </c>
      <c r="J25" s="180" t="s">
        <v>880</v>
      </c>
      <c r="K25" s="180">
        <v>15699030194</v>
      </c>
      <c r="L25" s="180" t="s">
        <v>881</v>
      </c>
      <c r="M25" s="181" t="s">
        <v>882</v>
      </c>
    </row>
    <row r="26" s="160" customFormat="1" ht="24" spans="1:13">
      <c r="A26" s="169">
        <v>24</v>
      </c>
      <c r="B26" s="170">
        <v>13227374</v>
      </c>
      <c r="C26" s="170" t="s">
        <v>891</v>
      </c>
      <c r="D26" s="171" t="s">
        <v>889</v>
      </c>
      <c r="E26" s="172">
        <v>1</v>
      </c>
      <c r="F26" s="173" t="s">
        <v>879</v>
      </c>
      <c r="G26" s="174">
        <v>24</v>
      </c>
      <c r="H26" s="175">
        <v>1000</v>
      </c>
      <c r="I26" s="179">
        <f t="shared" si="0"/>
        <v>24000</v>
      </c>
      <c r="J26" s="180" t="s">
        <v>880</v>
      </c>
      <c r="K26" s="180">
        <v>15699030194</v>
      </c>
      <c r="L26" s="180" t="s">
        <v>881</v>
      </c>
      <c r="M26" s="181" t="s">
        <v>882</v>
      </c>
    </row>
    <row r="27" s="160" customFormat="1" ht="24" spans="1:13">
      <c r="A27" s="169">
        <v>25</v>
      </c>
      <c r="B27" s="170">
        <v>13227382</v>
      </c>
      <c r="C27" s="170" t="s">
        <v>891</v>
      </c>
      <c r="D27" s="171" t="s">
        <v>889</v>
      </c>
      <c r="E27" s="172">
        <v>1</v>
      </c>
      <c r="F27" s="173" t="s">
        <v>879</v>
      </c>
      <c r="G27" s="174">
        <v>24</v>
      </c>
      <c r="H27" s="175">
        <v>1000</v>
      </c>
      <c r="I27" s="179">
        <f t="shared" si="0"/>
        <v>24000</v>
      </c>
      <c r="J27" s="180" t="s">
        <v>880</v>
      </c>
      <c r="K27" s="180">
        <v>15699030194</v>
      </c>
      <c r="L27" s="180" t="s">
        <v>881</v>
      </c>
      <c r="M27" s="181" t="s">
        <v>882</v>
      </c>
    </row>
    <row r="28" s="160" customFormat="1" ht="24" spans="1:13">
      <c r="A28" s="169">
        <v>26</v>
      </c>
      <c r="B28" s="170">
        <v>13227375</v>
      </c>
      <c r="C28" s="170" t="s">
        <v>891</v>
      </c>
      <c r="D28" s="171" t="s">
        <v>889</v>
      </c>
      <c r="E28" s="172">
        <v>1</v>
      </c>
      <c r="F28" s="173" t="s">
        <v>879</v>
      </c>
      <c r="G28" s="174">
        <v>24</v>
      </c>
      <c r="H28" s="175">
        <v>1000</v>
      </c>
      <c r="I28" s="179">
        <f t="shared" si="0"/>
        <v>24000</v>
      </c>
      <c r="J28" s="180" t="s">
        <v>880</v>
      </c>
      <c r="K28" s="180">
        <v>15699030194</v>
      </c>
      <c r="L28" s="180" t="s">
        <v>881</v>
      </c>
      <c r="M28" s="181" t="s">
        <v>882</v>
      </c>
    </row>
    <row r="29" s="160" customFormat="1" ht="24" spans="1:13">
      <c r="A29" s="169">
        <v>27</v>
      </c>
      <c r="B29" s="170">
        <v>13227396</v>
      </c>
      <c r="C29" s="170" t="s">
        <v>891</v>
      </c>
      <c r="D29" s="171" t="s">
        <v>889</v>
      </c>
      <c r="E29" s="172">
        <v>1</v>
      </c>
      <c r="F29" s="173" t="s">
        <v>879</v>
      </c>
      <c r="G29" s="174">
        <v>24</v>
      </c>
      <c r="H29" s="175">
        <v>1000</v>
      </c>
      <c r="I29" s="179">
        <f t="shared" si="0"/>
        <v>24000</v>
      </c>
      <c r="J29" s="180" t="s">
        <v>880</v>
      </c>
      <c r="K29" s="180">
        <v>15699030194</v>
      </c>
      <c r="L29" s="180" t="s">
        <v>881</v>
      </c>
      <c r="M29" s="181" t="s">
        <v>882</v>
      </c>
    </row>
    <row r="30" s="160" customFormat="1" ht="24" spans="1:13">
      <c r="A30" s="169">
        <v>28</v>
      </c>
      <c r="B30" s="170">
        <v>13522447</v>
      </c>
      <c r="C30" s="170" t="s">
        <v>884</v>
      </c>
      <c r="D30" s="171" t="s">
        <v>892</v>
      </c>
      <c r="E30" s="172">
        <v>1</v>
      </c>
      <c r="F30" s="173" t="s">
        <v>879</v>
      </c>
      <c r="G30" s="174">
        <v>24</v>
      </c>
      <c r="H30" s="175">
        <v>800</v>
      </c>
      <c r="I30" s="179">
        <f t="shared" si="0"/>
        <v>19200</v>
      </c>
      <c r="J30" s="180" t="s">
        <v>880</v>
      </c>
      <c r="K30" s="180">
        <v>15699030194</v>
      </c>
      <c r="L30" s="180" t="s">
        <v>881</v>
      </c>
      <c r="M30" s="181" t="s">
        <v>882</v>
      </c>
    </row>
    <row r="31" s="160" customFormat="1" ht="24" spans="1:13">
      <c r="A31" s="169">
        <v>29</v>
      </c>
      <c r="B31" s="170">
        <v>13522456</v>
      </c>
      <c r="C31" s="170" t="s">
        <v>884</v>
      </c>
      <c r="D31" s="171" t="s">
        <v>892</v>
      </c>
      <c r="E31" s="172">
        <v>1</v>
      </c>
      <c r="F31" s="173" t="s">
        <v>879</v>
      </c>
      <c r="G31" s="174">
        <v>24</v>
      </c>
      <c r="H31" s="175">
        <v>800</v>
      </c>
      <c r="I31" s="179">
        <f t="shared" si="0"/>
        <v>19200</v>
      </c>
      <c r="J31" s="180" t="s">
        <v>880</v>
      </c>
      <c r="K31" s="180">
        <v>15699030194</v>
      </c>
      <c r="L31" s="180" t="s">
        <v>881</v>
      </c>
      <c r="M31" s="181" t="s">
        <v>882</v>
      </c>
    </row>
    <row r="32" s="160" customFormat="1" ht="24" spans="1:13">
      <c r="A32" s="169">
        <v>30</v>
      </c>
      <c r="B32" s="170">
        <v>13227373</v>
      </c>
      <c r="C32" s="170" t="s">
        <v>891</v>
      </c>
      <c r="D32" s="171" t="s">
        <v>878</v>
      </c>
      <c r="E32" s="172">
        <v>1</v>
      </c>
      <c r="F32" s="173" t="s">
        <v>879</v>
      </c>
      <c r="G32" s="174">
        <v>24</v>
      </c>
      <c r="H32" s="175">
        <v>1000</v>
      </c>
      <c r="I32" s="179">
        <f t="shared" si="0"/>
        <v>24000</v>
      </c>
      <c r="J32" s="180" t="s">
        <v>880</v>
      </c>
      <c r="K32" s="180">
        <v>15699030194</v>
      </c>
      <c r="L32" s="180" t="s">
        <v>881</v>
      </c>
      <c r="M32" s="181" t="s">
        <v>882</v>
      </c>
    </row>
    <row r="33" s="160" customFormat="1" ht="24" spans="1:13">
      <c r="A33" s="169">
        <v>31</v>
      </c>
      <c r="B33" s="170">
        <v>13227366</v>
      </c>
      <c r="C33" s="170" t="s">
        <v>891</v>
      </c>
      <c r="D33" s="171" t="s">
        <v>878</v>
      </c>
      <c r="E33" s="172">
        <v>1</v>
      </c>
      <c r="F33" s="173" t="s">
        <v>879</v>
      </c>
      <c r="G33" s="174">
        <v>24</v>
      </c>
      <c r="H33" s="175">
        <v>1000</v>
      </c>
      <c r="I33" s="179">
        <f t="shared" si="0"/>
        <v>24000</v>
      </c>
      <c r="J33" s="180" t="s">
        <v>880</v>
      </c>
      <c r="K33" s="180">
        <v>15699030194</v>
      </c>
      <c r="L33" s="180" t="s">
        <v>881</v>
      </c>
      <c r="M33" s="181" t="s">
        <v>882</v>
      </c>
    </row>
    <row r="34" s="160" customFormat="1" ht="24" spans="1:13">
      <c r="A34" s="169">
        <v>32</v>
      </c>
      <c r="B34" s="170">
        <v>13227367</v>
      </c>
      <c r="C34" s="170" t="s">
        <v>891</v>
      </c>
      <c r="D34" s="171" t="s">
        <v>878</v>
      </c>
      <c r="E34" s="172">
        <v>1</v>
      </c>
      <c r="F34" s="173" t="s">
        <v>879</v>
      </c>
      <c r="G34" s="174">
        <v>24</v>
      </c>
      <c r="H34" s="175">
        <v>1000</v>
      </c>
      <c r="I34" s="179">
        <f t="shared" si="0"/>
        <v>24000</v>
      </c>
      <c r="J34" s="180" t="s">
        <v>880</v>
      </c>
      <c r="K34" s="180">
        <v>15699030194</v>
      </c>
      <c r="L34" s="180" t="s">
        <v>881</v>
      </c>
      <c r="M34" s="181" t="s">
        <v>882</v>
      </c>
    </row>
    <row r="35" s="160" customFormat="1" ht="24" spans="1:13">
      <c r="A35" s="169">
        <v>33</v>
      </c>
      <c r="B35" s="170">
        <v>13227369</v>
      </c>
      <c r="C35" s="170" t="s">
        <v>891</v>
      </c>
      <c r="D35" s="171" t="s">
        <v>878</v>
      </c>
      <c r="E35" s="172">
        <v>1</v>
      </c>
      <c r="F35" s="173" t="s">
        <v>879</v>
      </c>
      <c r="G35" s="174">
        <v>24</v>
      </c>
      <c r="H35" s="175">
        <v>1000</v>
      </c>
      <c r="I35" s="179">
        <f t="shared" si="0"/>
        <v>24000</v>
      </c>
      <c r="J35" s="180" t="s">
        <v>880</v>
      </c>
      <c r="K35" s="180">
        <v>15699030194</v>
      </c>
      <c r="L35" s="180" t="s">
        <v>881</v>
      </c>
      <c r="M35" s="181" t="s">
        <v>882</v>
      </c>
    </row>
    <row r="36" s="160" customFormat="1" ht="24" spans="1:13">
      <c r="A36" s="169">
        <v>34</v>
      </c>
      <c r="B36" s="170">
        <v>12131020</v>
      </c>
      <c r="C36" s="170" t="s">
        <v>877</v>
      </c>
      <c r="D36" s="171" t="s">
        <v>878</v>
      </c>
      <c r="E36" s="172">
        <v>1</v>
      </c>
      <c r="F36" s="173" t="s">
        <v>879</v>
      </c>
      <c r="G36" s="174">
        <v>24</v>
      </c>
      <c r="H36" s="175">
        <v>1000</v>
      </c>
      <c r="I36" s="179">
        <f t="shared" si="0"/>
        <v>24000</v>
      </c>
      <c r="J36" s="180" t="s">
        <v>880</v>
      </c>
      <c r="K36" s="180">
        <v>15699030194</v>
      </c>
      <c r="L36" s="180" t="s">
        <v>881</v>
      </c>
      <c r="M36" s="181" t="s">
        <v>882</v>
      </c>
    </row>
    <row r="37" s="160" customFormat="1" ht="24" spans="1:13">
      <c r="A37" s="169">
        <v>35</v>
      </c>
      <c r="B37" s="170">
        <v>11894852</v>
      </c>
      <c r="C37" s="170" t="s">
        <v>877</v>
      </c>
      <c r="D37" s="171" t="s">
        <v>883</v>
      </c>
      <c r="E37" s="172">
        <v>1</v>
      </c>
      <c r="F37" s="173" t="s">
        <v>879</v>
      </c>
      <c r="G37" s="174">
        <v>24</v>
      </c>
      <c r="H37" s="175">
        <v>500</v>
      </c>
      <c r="I37" s="179">
        <f t="shared" si="0"/>
        <v>12000</v>
      </c>
      <c r="J37" s="180" t="s">
        <v>880</v>
      </c>
      <c r="K37" s="180">
        <v>15699030194</v>
      </c>
      <c r="L37" s="180" t="s">
        <v>881</v>
      </c>
      <c r="M37" s="181" t="s">
        <v>882</v>
      </c>
    </row>
    <row r="38" s="160" customFormat="1" ht="24" spans="1:13">
      <c r="A38" s="169">
        <v>36</v>
      </c>
      <c r="B38" s="170">
        <v>11894828</v>
      </c>
      <c r="C38" s="170" t="s">
        <v>877</v>
      </c>
      <c r="D38" s="171" t="s">
        <v>883</v>
      </c>
      <c r="E38" s="172">
        <v>1</v>
      </c>
      <c r="F38" s="173" t="s">
        <v>879</v>
      </c>
      <c r="G38" s="174">
        <v>24</v>
      </c>
      <c r="H38" s="175">
        <v>500</v>
      </c>
      <c r="I38" s="179">
        <f t="shared" si="0"/>
        <v>12000</v>
      </c>
      <c r="J38" s="180" t="s">
        <v>880</v>
      </c>
      <c r="K38" s="180">
        <v>15699030194</v>
      </c>
      <c r="L38" s="180" t="s">
        <v>881</v>
      </c>
      <c r="M38" s="181" t="s">
        <v>882</v>
      </c>
    </row>
    <row r="39" s="160" customFormat="1" ht="24" spans="1:13">
      <c r="A39" s="169">
        <v>37</v>
      </c>
      <c r="B39" s="170">
        <v>11894844</v>
      </c>
      <c r="C39" s="170" t="s">
        <v>877</v>
      </c>
      <c r="D39" s="171" t="s">
        <v>883</v>
      </c>
      <c r="E39" s="172">
        <v>1</v>
      </c>
      <c r="F39" s="173" t="s">
        <v>879</v>
      </c>
      <c r="G39" s="174">
        <v>24</v>
      </c>
      <c r="H39" s="175">
        <v>500</v>
      </c>
      <c r="I39" s="179">
        <f t="shared" si="0"/>
        <v>12000</v>
      </c>
      <c r="J39" s="180" t="s">
        <v>880</v>
      </c>
      <c r="K39" s="180">
        <v>15699030194</v>
      </c>
      <c r="L39" s="180" t="s">
        <v>881</v>
      </c>
      <c r="M39" s="181" t="s">
        <v>882</v>
      </c>
    </row>
    <row r="40" s="160" customFormat="1" ht="24" spans="1:13">
      <c r="A40" s="169">
        <v>38</v>
      </c>
      <c r="B40" s="170">
        <v>11894831</v>
      </c>
      <c r="C40" s="170" t="s">
        <v>877</v>
      </c>
      <c r="D40" s="171" t="s">
        <v>883</v>
      </c>
      <c r="E40" s="172">
        <v>1</v>
      </c>
      <c r="F40" s="173" t="s">
        <v>879</v>
      </c>
      <c r="G40" s="174">
        <v>24</v>
      </c>
      <c r="H40" s="175">
        <v>500</v>
      </c>
      <c r="I40" s="179">
        <f t="shared" si="0"/>
        <v>12000</v>
      </c>
      <c r="J40" s="180" t="s">
        <v>880</v>
      </c>
      <c r="K40" s="180">
        <v>15699030194</v>
      </c>
      <c r="L40" s="180" t="s">
        <v>881</v>
      </c>
      <c r="M40" s="181" t="s">
        <v>882</v>
      </c>
    </row>
    <row r="41" s="160" customFormat="1" ht="24" spans="1:13">
      <c r="A41" s="169">
        <v>39</v>
      </c>
      <c r="B41" s="170">
        <v>12798231</v>
      </c>
      <c r="C41" s="170" t="s">
        <v>893</v>
      </c>
      <c r="D41" s="171" t="s">
        <v>887</v>
      </c>
      <c r="E41" s="172">
        <v>1</v>
      </c>
      <c r="F41" s="173" t="s">
        <v>879</v>
      </c>
      <c r="G41" s="174">
        <v>24</v>
      </c>
      <c r="H41" s="175">
        <v>1000</v>
      </c>
      <c r="I41" s="179">
        <f t="shared" si="0"/>
        <v>24000</v>
      </c>
      <c r="J41" s="180" t="s">
        <v>880</v>
      </c>
      <c r="K41" s="180">
        <v>15699030194</v>
      </c>
      <c r="L41" s="180" t="s">
        <v>881</v>
      </c>
      <c r="M41" s="181" t="s">
        <v>882</v>
      </c>
    </row>
    <row r="42" s="160" customFormat="1" ht="24" spans="1:13">
      <c r="A42" s="169">
        <v>40</v>
      </c>
      <c r="B42" s="170">
        <v>12798227</v>
      </c>
      <c r="C42" s="170" t="s">
        <v>893</v>
      </c>
      <c r="D42" s="171" t="s">
        <v>887</v>
      </c>
      <c r="E42" s="172">
        <v>1</v>
      </c>
      <c r="F42" s="173" t="s">
        <v>879</v>
      </c>
      <c r="G42" s="174">
        <v>24</v>
      </c>
      <c r="H42" s="175">
        <v>1000</v>
      </c>
      <c r="I42" s="179">
        <f t="shared" si="0"/>
        <v>24000</v>
      </c>
      <c r="J42" s="180" t="s">
        <v>880</v>
      </c>
      <c r="K42" s="180">
        <v>15699030194</v>
      </c>
      <c r="L42" s="180" t="s">
        <v>881</v>
      </c>
      <c r="M42" s="181" t="s">
        <v>882</v>
      </c>
    </row>
    <row r="43" s="160" customFormat="1" ht="24" spans="1:13">
      <c r="A43" s="169">
        <v>41</v>
      </c>
      <c r="B43" s="170">
        <v>12386686</v>
      </c>
      <c r="C43" s="170" t="s">
        <v>877</v>
      </c>
      <c r="D43" s="171" t="s">
        <v>878</v>
      </c>
      <c r="E43" s="172">
        <v>1</v>
      </c>
      <c r="F43" s="173" t="s">
        <v>879</v>
      </c>
      <c r="G43" s="174">
        <v>24</v>
      </c>
      <c r="H43" s="175">
        <v>1000</v>
      </c>
      <c r="I43" s="179">
        <f t="shared" si="0"/>
        <v>24000</v>
      </c>
      <c r="J43" s="180" t="s">
        <v>880</v>
      </c>
      <c r="K43" s="180">
        <v>15699030194</v>
      </c>
      <c r="L43" s="180" t="s">
        <v>881</v>
      </c>
      <c r="M43" s="181" t="s">
        <v>882</v>
      </c>
    </row>
    <row r="44" s="160" customFormat="1" ht="24" spans="1:13">
      <c r="A44" s="169">
        <v>42</v>
      </c>
      <c r="B44" s="170">
        <v>12782578</v>
      </c>
      <c r="C44" s="170" t="s">
        <v>894</v>
      </c>
      <c r="D44" s="171" t="s">
        <v>887</v>
      </c>
      <c r="E44" s="172">
        <v>1</v>
      </c>
      <c r="F44" s="173" t="s">
        <v>879</v>
      </c>
      <c r="G44" s="174">
        <v>24</v>
      </c>
      <c r="H44" s="175">
        <v>1000</v>
      </c>
      <c r="I44" s="179">
        <f t="shared" si="0"/>
        <v>24000</v>
      </c>
      <c r="J44" s="180" t="s">
        <v>880</v>
      </c>
      <c r="K44" s="180">
        <v>15699030194</v>
      </c>
      <c r="L44" s="180" t="s">
        <v>881</v>
      </c>
      <c r="M44" s="181" t="s">
        <v>882</v>
      </c>
    </row>
    <row r="45" s="160" customFormat="1" ht="24" spans="1:13">
      <c r="A45" s="169">
        <v>43</v>
      </c>
      <c r="B45" s="170">
        <v>12782583</v>
      </c>
      <c r="C45" s="170" t="s">
        <v>894</v>
      </c>
      <c r="D45" s="171" t="s">
        <v>887</v>
      </c>
      <c r="E45" s="172">
        <v>1</v>
      </c>
      <c r="F45" s="173" t="s">
        <v>879</v>
      </c>
      <c r="G45" s="174">
        <v>24</v>
      </c>
      <c r="H45" s="175">
        <v>1000</v>
      </c>
      <c r="I45" s="179">
        <f t="shared" si="0"/>
        <v>24000</v>
      </c>
      <c r="J45" s="180" t="s">
        <v>880</v>
      </c>
      <c r="K45" s="180">
        <v>15699030194</v>
      </c>
      <c r="L45" s="180" t="s">
        <v>881</v>
      </c>
      <c r="M45" s="181" t="s">
        <v>882</v>
      </c>
    </row>
    <row r="46" s="160" customFormat="1" ht="24" spans="1:13">
      <c r="A46" s="169">
        <v>44</v>
      </c>
      <c r="B46" s="170">
        <v>12131021</v>
      </c>
      <c r="C46" s="170" t="s">
        <v>877</v>
      </c>
      <c r="D46" s="171" t="s">
        <v>878</v>
      </c>
      <c r="E46" s="172">
        <v>1</v>
      </c>
      <c r="F46" s="173" t="s">
        <v>879</v>
      </c>
      <c r="G46" s="174">
        <v>24</v>
      </c>
      <c r="H46" s="175">
        <v>1000</v>
      </c>
      <c r="I46" s="179">
        <f t="shared" si="0"/>
        <v>24000</v>
      </c>
      <c r="J46" s="180" t="s">
        <v>880</v>
      </c>
      <c r="K46" s="180">
        <v>15699030194</v>
      </c>
      <c r="L46" s="180" t="s">
        <v>881</v>
      </c>
      <c r="M46" s="181" t="s">
        <v>882</v>
      </c>
    </row>
    <row r="47" s="160" customFormat="1" ht="24" spans="1:13">
      <c r="A47" s="169">
        <v>45</v>
      </c>
      <c r="B47" s="170">
        <v>12131023</v>
      </c>
      <c r="C47" s="170" t="s">
        <v>877</v>
      </c>
      <c r="D47" s="171" t="s">
        <v>878</v>
      </c>
      <c r="E47" s="172">
        <v>1</v>
      </c>
      <c r="F47" s="173" t="s">
        <v>879</v>
      </c>
      <c r="G47" s="174">
        <v>24</v>
      </c>
      <c r="H47" s="175">
        <v>1000</v>
      </c>
      <c r="I47" s="179">
        <f t="shared" si="0"/>
        <v>24000</v>
      </c>
      <c r="J47" s="180" t="s">
        <v>880</v>
      </c>
      <c r="K47" s="180">
        <v>15699030194</v>
      </c>
      <c r="L47" s="180" t="s">
        <v>881</v>
      </c>
      <c r="M47" s="181" t="s">
        <v>882</v>
      </c>
    </row>
    <row r="48" s="160" customFormat="1" ht="24" spans="1:13">
      <c r="A48" s="169">
        <v>46</v>
      </c>
      <c r="B48" s="170">
        <v>11510554</v>
      </c>
      <c r="C48" s="170" t="s">
        <v>886</v>
      </c>
      <c r="D48" s="171" t="s">
        <v>895</v>
      </c>
      <c r="E48" s="172">
        <v>1</v>
      </c>
      <c r="F48" s="173" t="s">
        <v>879</v>
      </c>
      <c r="G48" s="174">
        <v>24</v>
      </c>
      <c r="H48" s="175">
        <v>500</v>
      </c>
      <c r="I48" s="179">
        <f t="shared" si="0"/>
        <v>12000</v>
      </c>
      <c r="J48" s="180" t="s">
        <v>880</v>
      </c>
      <c r="K48" s="180">
        <v>15699030194</v>
      </c>
      <c r="L48" s="180" t="s">
        <v>881</v>
      </c>
      <c r="M48" s="181" t="s">
        <v>882</v>
      </c>
    </row>
    <row r="49" s="160" customFormat="1" ht="24" spans="1:13">
      <c r="A49" s="169">
        <v>47</v>
      </c>
      <c r="B49" s="170">
        <v>11517335</v>
      </c>
      <c r="C49" s="170" t="s">
        <v>877</v>
      </c>
      <c r="D49" s="171" t="s">
        <v>895</v>
      </c>
      <c r="E49" s="172">
        <v>1</v>
      </c>
      <c r="F49" s="173" t="s">
        <v>879</v>
      </c>
      <c r="G49" s="174">
        <v>24</v>
      </c>
      <c r="H49" s="175">
        <v>500</v>
      </c>
      <c r="I49" s="179">
        <f t="shared" si="0"/>
        <v>12000</v>
      </c>
      <c r="J49" s="180" t="s">
        <v>880</v>
      </c>
      <c r="K49" s="180">
        <v>15699030194</v>
      </c>
      <c r="L49" s="180" t="s">
        <v>881</v>
      </c>
      <c r="M49" s="181" t="s">
        <v>882</v>
      </c>
    </row>
    <row r="50" s="160" customFormat="1" ht="24" spans="1:13">
      <c r="A50" s="169">
        <v>48</v>
      </c>
      <c r="B50" s="170">
        <v>13227385</v>
      </c>
      <c r="C50" s="170" t="s">
        <v>891</v>
      </c>
      <c r="D50" s="171" t="s">
        <v>896</v>
      </c>
      <c r="E50" s="172">
        <v>1</v>
      </c>
      <c r="F50" s="173" t="s">
        <v>879</v>
      </c>
      <c r="G50" s="174">
        <v>24</v>
      </c>
      <c r="H50" s="175">
        <v>1000</v>
      </c>
      <c r="I50" s="179">
        <f t="shared" si="0"/>
        <v>24000</v>
      </c>
      <c r="J50" s="180" t="s">
        <v>880</v>
      </c>
      <c r="K50" s="180">
        <v>15699030194</v>
      </c>
      <c r="L50" s="180" t="s">
        <v>881</v>
      </c>
      <c r="M50" s="181" t="s">
        <v>882</v>
      </c>
    </row>
    <row r="51" s="161" customFormat="1" ht="24" customHeight="1" spans="1:13">
      <c r="A51" s="169" t="s">
        <v>897</v>
      </c>
      <c r="B51" s="176"/>
      <c r="C51" s="176"/>
      <c r="D51" s="177"/>
      <c r="E51" s="172">
        <v>48</v>
      </c>
      <c r="F51" s="173"/>
      <c r="G51" s="174">
        <f>SUM(G3:G50)</f>
        <v>1152</v>
      </c>
      <c r="H51" s="174"/>
      <c r="I51" s="174">
        <f>SUM(I3:I50)</f>
        <v>878400</v>
      </c>
      <c r="J51" s="180"/>
      <c r="K51" s="172"/>
      <c r="L51" s="172"/>
      <c r="M51" s="172"/>
    </row>
    <row r="54" spans="5:5">
      <c r="E54" s="159" t="s">
        <v>594</v>
      </c>
    </row>
  </sheetData>
  <autoFilter xmlns:etc="http://www.wps.cn/officeDocument/2017/etCustomData" ref="A2:M51" etc:filterBottomFollowUsedRange="0">
    <extLst/>
  </autoFilter>
  <mergeCells count="2">
    <mergeCell ref="A1:M1"/>
    <mergeCell ref="A51:D51"/>
  </mergeCells>
  <pageMargins left="0.75" right="0.75" top="1" bottom="1" header="0.5" footer="0.5"/>
  <headerFooter/>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view="pageBreakPreview" zoomScaleNormal="100" workbookViewId="0">
      <selection activeCell="A6" sqref="$A6:$XFD6"/>
    </sheetView>
  </sheetViews>
  <sheetFormatPr defaultColWidth="8.6" defaultRowHeight="15.75" customHeight="1"/>
  <cols>
    <col min="1" max="1" width="3.6" style="11" customWidth="1"/>
    <col min="2" max="2" width="11" style="11" customWidth="1" outlineLevel="1"/>
    <col min="3" max="3" width="13.3" style="11" customWidth="1"/>
    <col min="4" max="4" width="17.2" style="11" customWidth="1" outlineLevel="1"/>
    <col min="5" max="5" width="15.2" style="11" customWidth="1"/>
    <col min="6" max="6" width="10.1" style="11" customWidth="1"/>
    <col min="7" max="7" width="9" style="11" hidden="1" customWidth="1"/>
    <col min="8" max="8" width="4" style="10" customWidth="1"/>
    <col min="9" max="9" width="3.1" style="10" customWidth="1"/>
    <col min="10" max="11" width="9.2" style="10" customWidth="1"/>
    <col min="12" max="13" width="11.2" style="11" hidden="1" customWidth="1" outlineLevel="1"/>
    <col min="14" max="14" width="11.2" style="11" customWidth="1" collapsed="1"/>
    <col min="15" max="15" width="10.3" style="11" customWidth="1"/>
    <col min="16" max="17" width="4.2" style="11" hidden="1" customWidth="1"/>
    <col min="18" max="18" width="8.5" style="11" hidden="1" customWidth="1"/>
    <col min="19" max="19" width="6.2" style="11" hidden="1" customWidth="1"/>
    <col min="20" max="20" width="5.5" style="11" customWidth="1"/>
    <col min="21" max="32" width="9" style="11"/>
    <col min="33" max="16384" width="8.6" style="11"/>
  </cols>
  <sheetData>
    <row r="1" s="9" customFormat="1" ht="30" customHeight="1" spans="1:20">
      <c r="A1" s="12" t="s">
        <v>898</v>
      </c>
      <c r="B1" s="13"/>
      <c r="C1" s="13"/>
      <c r="D1" s="13"/>
      <c r="E1" s="13"/>
      <c r="F1" s="13"/>
      <c r="G1" s="13"/>
      <c r="H1" s="13"/>
      <c r="I1" s="13"/>
      <c r="J1" s="13"/>
      <c r="K1" s="13"/>
      <c r="L1" s="13"/>
      <c r="M1" s="13"/>
      <c r="N1" s="13"/>
      <c r="O1" s="13"/>
      <c r="P1" s="13"/>
      <c r="Q1" s="13"/>
      <c r="R1" s="13"/>
      <c r="S1" s="13"/>
      <c r="T1" s="13"/>
    </row>
    <row r="2" ht="14.25" customHeight="1" spans="1:20">
      <c r="A2" s="14" t="e">
        <f>CONCATENATE(#REF!,#REF!,#REF!,#REF!,#REF!,#REF!,#REF!)</f>
        <v>#REF!</v>
      </c>
      <c r="B2" s="14"/>
      <c r="C2" s="14"/>
      <c r="D2" s="14"/>
      <c r="E2" s="14"/>
      <c r="F2" s="14"/>
      <c r="G2" s="14"/>
      <c r="H2" s="14"/>
      <c r="I2" s="14"/>
      <c r="J2" s="15"/>
      <c r="K2" s="15"/>
      <c r="L2" s="15"/>
      <c r="M2" s="15"/>
      <c r="N2" s="15"/>
      <c r="O2" s="15"/>
      <c r="P2" s="15"/>
      <c r="Q2" s="15"/>
      <c r="R2" s="15"/>
      <c r="S2" s="15"/>
      <c r="T2" s="15"/>
    </row>
    <row r="3" customHeight="1" spans="1:20">
      <c r="A3" s="16" t="e">
        <f>#REF!&amp;#REF!</f>
        <v>#REF!</v>
      </c>
      <c r="T3" s="157" t="s">
        <v>611</v>
      </c>
    </row>
    <row r="4" s="10" customFormat="1" customHeight="1" spans="1:20">
      <c r="A4" s="20" t="s">
        <v>612</v>
      </c>
      <c r="B4" s="20" t="s">
        <v>424</v>
      </c>
      <c r="C4" s="144" t="s">
        <v>613</v>
      </c>
      <c r="D4" s="145" t="s">
        <v>614</v>
      </c>
      <c r="E4" s="144" t="s">
        <v>615</v>
      </c>
      <c r="F4" s="144" t="s">
        <v>616</v>
      </c>
      <c r="G4" s="146" t="s">
        <v>899</v>
      </c>
      <c r="H4" s="144" t="s">
        <v>900</v>
      </c>
      <c r="I4" s="144" t="s">
        <v>618</v>
      </c>
      <c r="J4" s="144" t="s">
        <v>619</v>
      </c>
      <c r="K4" s="144" t="s">
        <v>620</v>
      </c>
      <c r="L4" s="135" t="s">
        <v>901</v>
      </c>
      <c r="M4" s="135"/>
      <c r="N4" s="20" t="s">
        <v>622</v>
      </c>
      <c r="O4" s="20"/>
      <c r="P4" s="151" t="s">
        <v>623</v>
      </c>
      <c r="Q4" s="158"/>
      <c r="R4" s="26"/>
      <c r="S4" s="144" t="s">
        <v>171</v>
      </c>
      <c r="T4" s="144" t="s">
        <v>625</v>
      </c>
    </row>
    <row r="5" s="10" customFormat="1" customHeight="1" spans="1:20">
      <c r="A5" s="20"/>
      <c r="B5" s="20"/>
      <c r="C5" s="20"/>
      <c r="D5" s="145"/>
      <c r="E5" s="20"/>
      <c r="F5" s="20"/>
      <c r="G5" s="147"/>
      <c r="H5" s="20"/>
      <c r="I5" s="20"/>
      <c r="J5" s="20"/>
      <c r="K5" s="20"/>
      <c r="L5" s="88" t="s">
        <v>902</v>
      </c>
      <c r="M5" s="88" t="s">
        <v>903</v>
      </c>
      <c r="N5" s="20" t="s">
        <v>626</v>
      </c>
      <c r="O5" s="20" t="s">
        <v>627</v>
      </c>
      <c r="P5" s="152" t="s">
        <v>628</v>
      </c>
      <c r="Q5" s="20" t="s">
        <v>629</v>
      </c>
      <c r="R5" s="20" t="s">
        <v>630</v>
      </c>
      <c r="S5" s="20"/>
      <c r="T5" s="20"/>
    </row>
    <row r="6" ht="24" customHeight="1" spans="1:20">
      <c r="A6" s="95"/>
      <c r="B6" s="148"/>
      <c r="C6" s="149"/>
      <c r="D6" s="98"/>
      <c r="E6" s="98"/>
      <c r="F6" s="98"/>
      <c r="G6" s="98"/>
      <c r="H6" s="98"/>
      <c r="I6" s="98"/>
      <c r="J6" s="97"/>
      <c r="K6" s="97"/>
      <c r="L6" s="106"/>
      <c r="M6" s="106"/>
      <c r="N6" s="153"/>
      <c r="O6" s="153"/>
      <c r="P6" s="100"/>
      <c r="Q6" s="58"/>
      <c r="R6" s="108"/>
      <c r="S6" s="108"/>
      <c r="T6" s="109"/>
    </row>
    <row r="7" s="139" customFormat="1" ht="24" customHeight="1" spans="1:20">
      <c r="A7" s="93"/>
      <c r="B7" s="65"/>
      <c r="C7" s="150"/>
      <c r="D7" s="100"/>
      <c r="E7" s="100"/>
      <c r="F7" s="100"/>
      <c r="G7" s="100"/>
      <c r="H7" s="100"/>
      <c r="I7" s="100"/>
      <c r="J7" s="154"/>
      <c r="K7" s="154"/>
      <c r="L7" s="108"/>
      <c r="M7" s="108"/>
      <c r="N7" s="155"/>
      <c r="O7" s="155"/>
      <c r="P7" s="100">
        <f t="shared" ref="P7:P18" si="0">I7</f>
        <v>0</v>
      </c>
      <c r="Q7" s="143"/>
      <c r="R7" s="108">
        <f t="shared" ref="R7:R18" si="1">ROUND(P7*Q7,0)</f>
        <v>0</v>
      </c>
      <c r="S7" s="108" t="str">
        <f t="shared" ref="S7:S19" si="2">IF(O7=0,"",(R7-O7)/O7*100)</f>
        <v/>
      </c>
      <c r="T7" s="99"/>
    </row>
    <row r="8" s="139" customFormat="1" ht="24" customHeight="1" spans="1:20">
      <c r="A8" s="93"/>
      <c r="B8" s="65"/>
      <c r="C8" s="150"/>
      <c r="D8" s="100"/>
      <c r="E8" s="100" t="s">
        <v>904</v>
      </c>
      <c r="F8" s="100"/>
      <c r="G8" s="100"/>
      <c r="H8" s="100"/>
      <c r="I8" s="100"/>
      <c r="J8" s="154"/>
      <c r="K8" s="154"/>
      <c r="L8" s="108"/>
      <c r="M8" s="108"/>
      <c r="N8" s="155"/>
      <c r="O8" s="155"/>
      <c r="P8" s="100">
        <f t="shared" si="0"/>
        <v>0</v>
      </c>
      <c r="Q8" s="143"/>
      <c r="R8" s="108">
        <f t="shared" si="1"/>
        <v>0</v>
      </c>
      <c r="S8" s="108" t="str">
        <f t="shared" si="2"/>
        <v/>
      </c>
      <c r="T8" s="99"/>
    </row>
    <row r="9" s="139" customFormat="1" ht="24" customHeight="1" spans="1:20">
      <c r="A9" s="93"/>
      <c r="B9" s="65"/>
      <c r="C9" s="150"/>
      <c r="D9" s="100"/>
      <c r="E9" s="100"/>
      <c r="F9" s="100"/>
      <c r="G9" s="100"/>
      <c r="H9" s="100"/>
      <c r="I9" s="100"/>
      <c r="J9" s="154"/>
      <c r="K9" s="154"/>
      <c r="L9" s="108"/>
      <c r="M9" s="108"/>
      <c r="N9" s="155"/>
      <c r="O9" s="155"/>
      <c r="P9" s="100">
        <f t="shared" si="0"/>
        <v>0</v>
      </c>
      <c r="Q9" s="143"/>
      <c r="R9" s="108">
        <f t="shared" si="1"/>
        <v>0</v>
      </c>
      <c r="S9" s="108" t="str">
        <f t="shared" si="2"/>
        <v/>
      </c>
      <c r="T9" s="99"/>
    </row>
    <row r="10" s="139" customFormat="1" ht="24" customHeight="1" spans="1:20">
      <c r="A10" s="93"/>
      <c r="B10" s="65"/>
      <c r="C10" s="150"/>
      <c r="D10" s="100"/>
      <c r="E10" s="100"/>
      <c r="F10" s="100"/>
      <c r="G10" s="100"/>
      <c r="H10" s="100"/>
      <c r="I10" s="100"/>
      <c r="J10" s="154"/>
      <c r="K10" s="154"/>
      <c r="L10" s="108"/>
      <c r="M10" s="108"/>
      <c r="N10" s="155"/>
      <c r="O10" s="155"/>
      <c r="P10" s="100">
        <f t="shared" si="0"/>
        <v>0</v>
      </c>
      <c r="Q10" s="143"/>
      <c r="R10" s="108">
        <f t="shared" si="1"/>
        <v>0</v>
      </c>
      <c r="S10" s="108" t="str">
        <f t="shared" si="2"/>
        <v/>
      </c>
      <c r="T10" s="99"/>
    </row>
    <row r="11" s="139" customFormat="1" ht="24" customHeight="1" spans="1:20">
      <c r="A11" s="93"/>
      <c r="B11" s="65"/>
      <c r="C11" s="150"/>
      <c r="D11" s="100"/>
      <c r="E11" s="100"/>
      <c r="F11" s="100"/>
      <c r="G11" s="100"/>
      <c r="H11" s="100"/>
      <c r="I11" s="100"/>
      <c r="J11" s="154"/>
      <c r="K11" s="154"/>
      <c r="L11" s="108"/>
      <c r="M11" s="108"/>
      <c r="N11" s="155"/>
      <c r="O11" s="155"/>
      <c r="P11" s="100">
        <f t="shared" si="0"/>
        <v>0</v>
      </c>
      <c r="Q11" s="143"/>
      <c r="R11" s="108">
        <f t="shared" si="1"/>
        <v>0</v>
      </c>
      <c r="S11" s="108" t="str">
        <f t="shared" si="2"/>
        <v/>
      </c>
      <c r="T11" s="99"/>
    </row>
    <row r="12" s="139" customFormat="1" ht="24" customHeight="1" spans="1:20">
      <c r="A12" s="93"/>
      <c r="B12" s="65"/>
      <c r="C12" s="150"/>
      <c r="D12" s="100"/>
      <c r="E12" s="100"/>
      <c r="F12" s="100"/>
      <c r="G12" s="100"/>
      <c r="H12" s="100"/>
      <c r="I12" s="100"/>
      <c r="J12" s="154"/>
      <c r="K12" s="154"/>
      <c r="L12" s="108"/>
      <c r="M12" s="108"/>
      <c r="N12" s="155"/>
      <c r="O12" s="155"/>
      <c r="P12" s="100">
        <f t="shared" si="0"/>
        <v>0</v>
      </c>
      <c r="Q12" s="143"/>
      <c r="R12" s="108">
        <f t="shared" si="1"/>
        <v>0</v>
      </c>
      <c r="S12" s="108" t="str">
        <f t="shared" si="2"/>
        <v/>
      </c>
      <c r="T12" s="99"/>
    </row>
    <row r="13" s="139" customFormat="1" ht="24" customHeight="1" spans="1:20">
      <c r="A13" s="93"/>
      <c r="B13" s="65"/>
      <c r="C13" s="150"/>
      <c r="D13" s="100"/>
      <c r="E13" s="100"/>
      <c r="F13" s="100"/>
      <c r="G13" s="100"/>
      <c r="H13" s="100"/>
      <c r="I13" s="100"/>
      <c r="J13" s="154"/>
      <c r="K13" s="154"/>
      <c r="L13" s="108"/>
      <c r="M13" s="108"/>
      <c r="N13" s="155"/>
      <c r="O13" s="155"/>
      <c r="P13" s="100">
        <f t="shared" si="0"/>
        <v>0</v>
      </c>
      <c r="Q13" s="143"/>
      <c r="R13" s="108">
        <f t="shared" si="1"/>
        <v>0</v>
      </c>
      <c r="S13" s="108" t="str">
        <f t="shared" si="2"/>
        <v/>
      </c>
      <c r="T13" s="99"/>
    </row>
    <row r="14" s="139" customFormat="1" ht="24" customHeight="1" spans="1:20">
      <c r="A14" s="93"/>
      <c r="B14" s="65"/>
      <c r="C14" s="150"/>
      <c r="D14" s="100"/>
      <c r="E14" s="100"/>
      <c r="F14" s="100"/>
      <c r="G14" s="100"/>
      <c r="H14" s="100"/>
      <c r="I14" s="100"/>
      <c r="J14" s="154"/>
      <c r="K14" s="154"/>
      <c r="L14" s="108"/>
      <c r="M14" s="108"/>
      <c r="N14" s="155"/>
      <c r="O14" s="155"/>
      <c r="P14" s="100">
        <f t="shared" si="0"/>
        <v>0</v>
      </c>
      <c r="Q14" s="143"/>
      <c r="R14" s="108">
        <f t="shared" si="1"/>
        <v>0</v>
      </c>
      <c r="S14" s="108" t="str">
        <f t="shared" si="2"/>
        <v/>
      </c>
      <c r="T14" s="99"/>
    </row>
    <row r="15" s="139" customFormat="1" ht="24" customHeight="1" spans="1:20">
      <c r="A15" s="93"/>
      <c r="B15" s="65"/>
      <c r="C15" s="150"/>
      <c r="D15" s="100"/>
      <c r="E15" s="100"/>
      <c r="F15" s="100"/>
      <c r="G15" s="100"/>
      <c r="H15" s="100"/>
      <c r="I15" s="100"/>
      <c r="J15" s="154"/>
      <c r="K15" s="154"/>
      <c r="L15" s="108"/>
      <c r="M15" s="108"/>
      <c r="N15" s="155"/>
      <c r="O15" s="155"/>
      <c r="P15" s="100">
        <f t="shared" si="0"/>
        <v>0</v>
      </c>
      <c r="Q15" s="143"/>
      <c r="R15" s="108">
        <f t="shared" si="1"/>
        <v>0</v>
      </c>
      <c r="S15" s="108" t="str">
        <f t="shared" si="2"/>
        <v/>
      </c>
      <c r="T15" s="99"/>
    </row>
    <row r="16" s="139" customFormat="1" ht="24" customHeight="1" spans="1:20">
      <c r="A16" s="93"/>
      <c r="B16" s="65"/>
      <c r="C16" s="150"/>
      <c r="D16" s="100"/>
      <c r="E16" s="100"/>
      <c r="F16" s="100"/>
      <c r="G16" s="100"/>
      <c r="H16" s="100"/>
      <c r="I16" s="100"/>
      <c r="J16" s="154"/>
      <c r="K16" s="154"/>
      <c r="L16" s="108"/>
      <c r="M16" s="108"/>
      <c r="N16" s="155"/>
      <c r="O16" s="155"/>
      <c r="P16" s="100">
        <f t="shared" si="0"/>
        <v>0</v>
      </c>
      <c r="Q16" s="143"/>
      <c r="R16" s="108">
        <f t="shared" si="1"/>
        <v>0</v>
      </c>
      <c r="S16" s="108" t="str">
        <f t="shared" si="2"/>
        <v/>
      </c>
      <c r="T16" s="99"/>
    </row>
    <row r="17" s="139" customFormat="1" ht="24" customHeight="1" spans="1:20">
      <c r="A17" s="93"/>
      <c r="B17" s="65"/>
      <c r="C17" s="150"/>
      <c r="D17" s="100"/>
      <c r="E17" s="100"/>
      <c r="F17" s="100"/>
      <c r="G17" s="100"/>
      <c r="H17" s="100"/>
      <c r="I17" s="100"/>
      <c r="J17" s="154"/>
      <c r="K17" s="154"/>
      <c r="L17" s="108"/>
      <c r="M17" s="108"/>
      <c r="N17" s="155"/>
      <c r="O17" s="155"/>
      <c r="P17" s="100">
        <f t="shared" si="0"/>
        <v>0</v>
      </c>
      <c r="Q17" s="143"/>
      <c r="R17" s="108">
        <f t="shared" si="1"/>
        <v>0</v>
      </c>
      <c r="S17" s="108" t="str">
        <f t="shared" si="2"/>
        <v/>
      </c>
      <c r="T17" s="99"/>
    </row>
    <row r="18" s="139" customFormat="1" ht="24" customHeight="1" spans="1:20">
      <c r="A18" s="93"/>
      <c r="B18" s="65"/>
      <c r="C18" s="150"/>
      <c r="D18" s="100"/>
      <c r="E18" s="100"/>
      <c r="F18" s="100"/>
      <c r="G18" s="100"/>
      <c r="H18" s="100"/>
      <c r="I18" s="100"/>
      <c r="J18" s="154"/>
      <c r="K18" s="154"/>
      <c r="L18" s="108"/>
      <c r="M18" s="108"/>
      <c r="N18" s="155"/>
      <c r="O18" s="155"/>
      <c r="P18" s="100">
        <f t="shared" si="0"/>
        <v>0</v>
      </c>
      <c r="Q18" s="143"/>
      <c r="R18" s="108">
        <f t="shared" si="1"/>
        <v>0</v>
      </c>
      <c r="S18" s="108" t="str">
        <f t="shared" si="2"/>
        <v/>
      </c>
      <c r="T18" s="99"/>
    </row>
    <row r="19" customHeight="1" spans="1:20">
      <c r="A19" s="25" t="s">
        <v>214</v>
      </c>
      <c r="B19" s="66"/>
      <c r="C19" s="40"/>
      <c r="D19" s="40"/>
      <c r="E19" s="20"/>
      <c r="F19" s="20"/>
      <c r="G19" s="20"/>
      <c r="H19" s="20"/>
      <c r="I19" s="20"/>
      <c r="J19" s="22"/>
      <c r="K19" s="22"/>
      <c r="L19" s="23">
        <f ca="1">SUM(L6:上一行)</f>
        <v>0</v>
      </c>
      <c r="M19" s="23">
        <f ca="1">SUM(M6:上一行)</f>
        <v>0</v>
      </c>
      <c r="N19" s="23">
        <f ca="1">SUM(N6:上一行)</f>
        <v>0</v>
      </c>
      <c r="O19" s="23">
        <f ca="1">SUM(O6:上一行)</f>
        <v>0</v>
      </c>
      <c r="P19" s="23"/>
      <c r="Q19" s="23"/>
      <c r="R19" s="23">
        <f ca="1">SUM(R6:上一行)</f>
        <v>0</v>
      </c>
      <c r="S19" s="23" t="str">
        <f ca="1" t="shared" si="2"/>
        <v/>
      </c>
      <c r="T19" s="24"/>
    </row>
    <row r="20" customHeight="1" spans="1:14">
      <c r="A20" s="27" t="e">
        <f>#REF!&amp;#REF!</f>
        <v>#REF!</v>
      </c>
      <c r="L20" s="30"/>
      <c r="N20" s="30"/>
    </row>
    <row r="21" customHeight="1" spans="1:1">
      <c r="A21" s="30" t="e">
        <f>CONCATENATE(#REF!,#REF!,#REF!,#REF!,#REF!,#REF!,#REF!)</f>
        <v>#REF!</v>
      </c>
    </row>
    <row r="24" customHeight="1" spans="14:14">
      <c r="N24" s="156"/>
    </row>
  </sheetData>
  <mergeCells count="19">
    <mergeCell ref="A1:T1"/>
    <mergeCell ref="A2:T2"/>
    <mergeCell ref="L4:M4"/>
    <mergeCell ref="N4:O4"/>
    <mergeCell ref="P4:R4"/>
    <mergeCell ref="A19:C19"/>
    <mergeCell ref="A4:A5"/>
    <mergeCell ref="B4:B5"/>
    <mergeCell ref="C4:C5"/>
    <mergeCell ref="D4:D5"/>
    <mergeCell ref="E4:E5"/>
    <mergeCell ref="F4:F5"/>
    <mergeCell ref="G4:G5"/>
    <mergeCell ref="H4:H5"/>
    <mergeCell ref="I4:I5"/>
    <mergeCell ref="J4:J5"/>
    <mergeCell ref="K4:K5"/>
    <mergeCell ref="S4:S5"/>
    <mergeCell ref="T4:T5"/>
  </mergeCells>
  <dataValidations count="1">
    <dataValidation allowBlank="1" showInputMessage="1" showErrorMessage="1" prompt="①相同设备购置时间不同，要按单台(套)填列，如果同批购入可合并填列；②设备整套购入且未按明细入账，则起始行相应列填写该设备的名称及帐面值，在其下面各行分别填列该套设备的明细项；③对停用、不需用、待报废、淘汰、盘亏、盘盈、二手设备等应在备注栏标明；④“规格型号”、“生产厂家”要按设备铭牌填写。⑤“存放地点或使用部门”根据企业管理情况按存放地点或使用部门两种口径选择一种填写。" sqref="A1:T1"/>
  </dataValidations>
  <printOptions horizontalCentered="1"/>
  <pageMargins left="0.75" right="0.75" top="1" bottom="1" header="0.5" footer="0.5"/>
  <pageSetup paperSize="9" scale="95" orientation="landscape" horizontalDpi="600"/>
  <headerFooter>
    <oddHeader>&amp;R表4-6-4-3
设备三批</oddHeader>
    <oddFooter>&amp;C第 &amp;P 页</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D13" sqref="D13"/>
    </sheetView>
  </sheetViews>
  <sheetFormatPr defaultColWidth="8.6" defaultRowHeight="15.75" customHeight="1" outlineLevelCol="6"/>
  <cols>
    <col min="1" max="1" width="7.7" style="11" customWidth="1"/>
    <col min="2" max="2" width="29" style="11" customWidth="1"/>
    <col min="3" max="3" width="21.6" style="11" hidden="1" customWidth="1" outlineLevel="1"/>
    <col min="4" max="4" width="21.6" style="11" customWidth="1" collapsed="1"/>
    <col min="5" max="7" width="21.6" style="11" customWidth="1"/>
    <col min="8" max="32" width="9" style="11"/>
    <col min="33" max="16384" width="8.6" style="11"/>
  </cols>
  <sheetData>
    <row r="1" s="9" customFormat="1" ht="30" customHeight="1" spans="1:7">
      <c r="A1" s="12" t="s">
        <v>215</v>
      </c>
      <c r="B1" s="13"/>
      <c r="C1" s="13"/>
      <c r="D1" s="13"/>
      <c r="E1" s="13"/>
      <c r="F1" s="13"/>
      <c r="G1" s="13"/>
    </row>
    <row r="2" ht="14.25" customHeight="1" spans="1:7">
      <c r="A2" s="14" t="e">
        <f>CONCATENATE(#REF!,#REF!,#REF!,#REF!,#REF!,#REF!,#REF!)</f>
        <v>#REF!</v>
      </c>
      <c r="B2" s="14"/>
      <c r="C2" s="14"/>
      <c r="D2" s="14"/>
      <c r="E2" s="14"/>
      <c r="F2" s="14"/>
      <c r="G2" s="14"/>
    </row>
    <row r="3" s="54" customFormat="1" customHeight="1" spans="1:7">
      <c r="A3" s="445" t="e">
        <f>#REF!&amp;#REF!</f>
        <v>#REF!</v>
      </c>
      <c r="G3" s="446" t="s">
        <v>168</v>
      </c>
    </row>
    <row r="4" s="10" customFormat="1" customHeight="1" spans="1:7">
      <c r="A4" s="447" t="s">
        <v>216</v>
      </c>
      <c r="B4" s="448" t="s">
        <v>112</v>
      </c>
      <c r="C4" s="19" t="s">
        <v>141</v>
      </c>
      <c r="D4" s="447" t="s">
        <v>142</v>
      </c>
      <c r="E4" s="447" t="s">
        <v>143</v>
      </c>
      <c r="F4" s="447" t="s">
        <v>170</v>
      </c>
      <c r="G4" s="447" t="s">
        <v>217</v>
      </c>
    </row>
    <row r="5" customHeight="1" spans="1:7">
      <c r="A5" s="48" t="s">
        <v>218</v>
      </c>
      <c r="B5" s="449" t="s">
        <v>8</v>
      </c>
      <c r="C5" s="108">
        <f ca="1">SUM(现金!F27,银行存款!G27,其他货币资金!G26)</f>
        <v>0</v>
      </c>
      <c r="D5" s="108">
        <f ca="1">SUM(现金!G27,银行存款!H27,其他货币资金!H26)</f>
        <v>0</v>
      </c>
      <c r="E5" s="108">
        <f ca="1">SUM(现金!H27,银行存款!I27,其他货币资金!I26)</f>
        <v>0</v>
      </c>
      <c r="F5" s="23">
        <f ca="1">E5-D5</f>
        <v>0</v>
      </c>
      <c r="G5" s="23" t="str">
        <f ca="1">IF(D5=0,"",F5/D5*100)</f>
        <v/>
      </c>
    </row>
    <row r="6" customHeight="1" spans="1:7">
      <c r="A6" s="48" t="s">
        <v>219</v>
      </c>
      <c r="B6" s="450" t="s">
        <v>16</v>
      </c>
      <c r="C6" s="108">
        <f ca="1">交易性金融资产汇总!C26</f>
        <v>0</v>
      </c>
      <c r="D6" s="108">
        <f ca="1">交易性金融资产汇总!D26</f>
        <v>0</v>
      </c>
      <c r="E6" s="108">
        <f ca="1">交易性金融资产汇总!E26</f>
        <v>0</v>
      </c>
      <c r="F6" s="23">
        <f ca="1" t="shared" ref="F6:F15" si="0">E6-D6</f>
        <v>0</v>
      </c>
      <c r="G6" s="23" t="str">
        <f ca="1" t="shared" ref="G6:G15" si="1">IF(D6=0,"",F6/D6*100)</f>
        <v/>
      </c>
    </row>
    <row r="7" customHeight="1" spans="1:7">
      <c r="A7" s="48" t="s">
        <v>220</v>
      </c>
      <c r="B7" s="450" t="s">
        <v>23</v>
      </c>
      <c r="C7" s="108">
        <f ca="1">应收票据!G27</f>
        <v>0</v>
      </c>
      <c r="D7" s="108">
        <f ca="1">应收票据!H27</f>
        <v>0</v>
      </c>
      <c r="E7" s="108">
        <f ca="1">应收票据!I27</f>
        <v>0</v>
      </c>
      <c r="F7" s="23">
        <f ca="1" t="shared" si="0"/>
        <v>0</v>
      </c>
      <c r="G7" s="23" t="str">
        <f ca="1" t="shared" si="1"/>
        <v/>
      </c>
    </row>
    <row r="8" customHeight="1" spans="1:7">
      <c r="A8" s="48" t="s">
        <v>221</v>
      </c>
      <c r="B8" s="450" t="s">
        <v>25</v>
      </c>
      <c r="C8" s="108">
        <f ca="1">应收账款!K28</f>
        <v>0</v>
      </c>
      <c r="D8" s="108">
        <f ca="1">应收账款!T28</f>
        <v>0</v>
      </c>
      <c r="E8" s="108">
        <f ca="1">应收账款!X28</f>
        <v>0</v>
      </c>
      <c r="F8" s="23">
        <f ca="1" t="shared" si="0"/>
        <v>0</v>
      </c>
      <c r="G8" s="23" t="str">
        <f ca="1" t="shared" si="1"/>
        <v/>
      </c>
    </row>
    <row r="9" customHeight="1" spans="1:7">
      <c r="A9" s="48" t="s">
        <v>222</v>
      </c>
      <c r="B9" s="450" t="s">
        <v>223</v>
      </c>
      <c r="C9" s="108">
        <f ca="1">预付款项!F29</f>
        <v>0</v>
      </c>
      <c r="D9" s="108">
        <f ca="1">预付款项!H29</f>
        <v>0</v>
      </c>
      <c r="E9" s="108">
        <f ca="1">预付款项!J29</f>
        <v>0</v>
      </c>
      <c r="F9" s="23">
        <f ca="1" t="shared" si="0"/>
        <v>0</v>
      </c>
      <c r="G9" s="23" t="str">
        <f ca="1" t="shared" si="1"/>
        <v/>
      </c>
    </row>
    <row r="10" customHeight="1" spans="1:7">
      <c r="A10" s="48" t="s">
        <v>224</v>
      </c>
      <c r="B10" s="450" t="s">
        <v>29</v>
      </c>
      <c r="C10" s="108">
        <f ca="1">应收利息!G26</f>
        <v>0</v>
      </c>
      <c r="D10" s="108">
        <f ca="1">应收利息!H26</f>
        <v>0</v>
      </c>
      <c r="E10" s="108">
        <f ca="1">应收利息!I26</f>
        <v>0</v>
      </c>
      <c r="F10" s="23">
        <f ca="1" t="shared" si="0"/>
        <v>0</v>
      </c>
      <c r="G10" s="23" t="str">
        <f ca="1" t="shared" si="1"/>
        <v/>
      </c>
    </row>
    <row r="11" customHeight="1" spans="1:7">
      <c r="A11" s="48" t="s">
        <v>225</v>
      </c>
      <c r="B11" s="450" t="s">
        <v>226</v>
      </c>
      <c r="C11" s="108">
        <f ca="1">'应收股利（利润）'!E26</f>
        <v>0</v>
      </c>
      <c r="D11" s="108">
        <f ca="1">'应收股利（利润）'!F26</f>
        <v>0</v>
      </c>
      <c r="E11" s="108">
        <f ca="1">'应收股利（利润）'!G26</f>
        <v>0</v>
      </c>
      <c r="F11" s="23">
        <f ca="1" t="shared" si="0"/>
        <v>0</v>
      </c>
      <c r="G11" s="23" t="str">
        <f ca="1" t="shared" si="1"/>
        <v/>
      </c>
    </row>
    <row r="12" customHeight="1" spans="1:7">
      <c r="A12" s="48" t="s">
        <v>227</v>
      </c>
      <c r="B12" s="450" t="s">
        <v>33</v>
      </c>
      <c r="C12" s="108">
        <f ca="1">其他应收款!K27</f>
        <v>0</v>
      </c>
      <c r="D12" s="108">
        <f ca="1">其他应收款!T27</f>
        <v>0</v>
      </c>
      <c r="E12" s="108">
        <f ca="1">其他应收款!X27</f>
        <v>0</v>
      </c>
      <c r="F12" s="23">
        <f ca="1" t="shared" si="0"/>
        <v>0</v>
      </c>
      <c r="G12" s="23" t="str">
        <f ca="1" t="shared" si="1"/>
        <v/>
      </c>
    </row>
    <row r="13" customHeight="1" spans="1:7">
      <c r="A13" s="48" t="s">
        <v>228</v>
      </c>
      <c r="B13" s="450" t="s">
        <v>35</v>
      </c>
      <c r="C13" s="108">
        <f ca="1">存货汇总!C26</f>
        <v>0</v>
      </c>
      <c r="D13" s="108">
        <f ca="1">存货汇总!D26</f>
        <v>0</v>
      </c>
      <c r="E13" s="108">
        <f ca="1">存货汇总!E26</f>
        <v>0</v>
      </c>
      <c r="F13" s="23">
        <f ca="1" t="shared" si="0"/>
        <v>0</v>
      </c>
      <c r="G13" s="23" t="str">
        <f ca="1" t="shared" si="1"/>
        <v/>
      </c>
    </row>
    <row r="14" customHeight="1" spans="1:7">
      <c r="A14" s="48" t="s">
        <v>229</v>
      </c>
      <c r="B14" s="450" t="s">
        <v>117</v>
      </c>
      <c r="C14" s="108">
        <f ca="1">一年到期非流动资产!F27</f>
        <v>0</v>
      </c>
      <c r="D14" s="108">
        <f ca="1">一年到期非流动资产!G27</f>
        <v>0</v>
      </c>
      <c r="E14" s="108">
        <f ca="1">一年到期非流动资产!H27</f>
        <v>0</v>
      </c>
      <c r="F14" s="23">
        <f ca="1" t="shared" si="0"/>
        <v>0</v>
      </c>
      <c r="G14" s="23" t="str">
        <f ca="1" t="shared" si="1"/>
        <v/>
      </c>
    </row>
    <row r="15" customHeight="1" spans="1:7">
      <c r="A15" s="48" t="s">
        <v>230</v>
      </c>
      <c r="B15" s="450" t="s">
        <v>53</v>
      </c>
      <c r="C15" s="108">
        <f ca="1">其他流动资产!E27</f>
        <v>0</v>
      </c>
      <c r="D15" s="108">
        <f ca="1">其他流动资产!F27</f>
        <v>0</v>
      </c>
      <c r="E15" s="108">
        <f ca="1">其他流动资产!G27</f>
        <v>0</v>
      </c>
      <c r="F15" s="23">
        <f ca="1" t="shared" si="0"/>
        <v>0</v>
      </c>
      <c r="G15" s="23" t="str">
        <f ca="1" t="shared" si="1"/>
        <v/>
      </c>
    </row>
    <row r="16" customHeight="1" spans="1:7">
      <c r="A16" s="46"/>
      <c r="B16" s="452"/>
      <c r="C16" s="108"/>
      <c r="D16" s="108"/>
      <c r="E16" s="108"/>
      <c r="F16" s="23"/>
      <c r="G16" s="23" t="str">
        <f t="shared" ref="G16:G24" si="2">IF(C16=0,"",F16/C16*100)</f>
        <v/>
      </c>
    </row>
    <row r="17" customHeight="1" spans="1:7">
      <c r="A17" s="46"/>
      <c r="B17" s="452"/>
      <c r="C17" s="108"/>
      <c r="D17" s="108"/>
      <c r="E17" s="108"/>
      <c r="F17" s="23"/>
      <c r="G17" s="23" t="str">
        <f t="shared" si="2"/>
        <v/>
      </c>
    </row>
    <row r="18" customHeight="1" spans="1:7">
      <c r="A18" s="46"/>
      <c r="B18" s="452"/>
      <c r="C18" s="108"/>
      <c r="D18" s="108"/>
      <c r="E18" s="108"/>
      <c r="F18" s="23"/>
      <c r="G18" s="23" t="str">
        <f t="shared" si="2"/>
        <v/>
      </c>
    </row>
    <row r="19" customHeight="1" spans="1:7">
      <c r="A19" s="46"/>
      <c r="B19" s="452"/>
      <c r="C19" s="108"/>
      <c r="D19" s="108"/>
      <c r="E19" s="108"/>
      <c r="F19" s="23"/>
      <c r="G19" s="23" t="str">
        <f t="shared" si="2"/>
        <v/>
      </c>
    </row>
    <row r="20" customHeight="1" spans="1:7">
      <c r="A20" s="46"/>
      <c r="B20" s="452"/>
      <c r="C20" s="108"/>
      <c r="D20" s="108"/>
      <c r="E20" s="108"/>
      <c r="F20" s="23"/>
      <c r="G20" s="23" t="str">
        <f t="shared" si="2"/>
        <v/>
      </c>
    </row>
    <row r="21" customHeight="1" spans="1:7">
      <c r="A21" s="46"/>
      <c r="B21" s="452"/>
      <c r="C21" s="108"/>
      <c r="D21" s="108"/>
      <c r="E21" s="108"/>
      <c r="F21" s="23"/>
      <c r="G21" s="23" t="str">
        <f t="shared" si="2"/>
        <v/>
      </c>
    </row>
    <row r="22" customHeight="1" spans="1:7">
      <c r="A22" s="46"/>
      <c r="B22" s="452"/>
      <c r="C22" s="108"/>
      <c r="D22" s="108"/>
      <c r="E22" s="108"/>
      <c r="F22" s="23"/>
      <c r="G22" s="23" t="str">
        <f t="shared" si="2"/>
        <v/>
      </c>
    </row>
    <row r="23" customHeight="1" spans="1:7">
      <c r="A23" s="46"/>
      <c r="B23" s="452"/>
      <c r="C23" s="108"/>
      <c r="D23" s="108"/>
      <c r="E23" s="108"/>
      <c r="F23" s="23"/>
      <c r="G23" s="23" t="str">
        <f t="shared" si="2"/>
        <v/>
      </c>
    </row>
    <row r="24" customHeight="1" spans="1:7">
      <c r="A24" s="46"/>
      <c r="B24" s="452"/>
      <c r="C24" s="108"/>
      <c r="D24" s="108"/>
      <c r="E24" s="108"/>
      <c r="F24" s="23"/>
      <c r="G24" s="23" t="str">
        <f t="shared" si="2"/>
        <v/>
      </c>
    </row>
    <row r="25" customHeight="1" spans="1:7">
      <c r="A25" s="24"/>
      <c r="B25" s="452"/>
      <c r="C25" s="108"/>
      <c r="D25" s="108"/>
      <c r="E25" s="108"/>
      <c r="F25" s="23"/>
      <c r="G25" s="23"/>
    </row>
    <row r="26" customHeight="1" spans="1:7">
      <c r="A26" s="20"/>
      <c r="B26" s="452" t="s">
        <v>118</v>
      </c>
      <c r="C26" s="23">
        <f ca="1">SUM(C5:C15)</f>
        <v>0</v>
      </c>
      <c r="D26" s="23">
        <f ca="1">SUM(D5:D15)</f>
        <v>0</v>
      </c>
      <c r="E26" s="23">
        <f ca="1">SUM(E5:E15)</f>
        <v>0</v>
      </c>
      <c r="F26" s="23">
        <f ca="1">E26-D26</f>
        <v>0</v>
      </c>
      <c r="G26" s="23" t="str">
        <f ca="1">IF(D26=0,"",F26/D26*100)</f>
        <v/>
      </c>
    </row>
    <row r="27" customHeight="1" spans="1:5">
      <c r="A27" s="27" t="e">
        <f>#REF!&amp;#REF!</f>
        <v>#REF!</v>
      </c>
      <c r="E27" s="16" t="e">
        <f>"评估人员："&amp;#REF!</f>
        <v>#REF!</v>
      </c>
    </row>
    <row r="28" customHeight="1" spans="1:1">
      <c r="A28" s="79" t="e">
        <f>CONCATENATE(#REF!,#REF!,#REF!,#REF!,#REF!,#REF!,#REF!)</f>
        <v>#REF!</v>
      </c>
    </row>
  </sheetData>
  <mergeCells count="2">
    <mergeCell ref="A1:G1"/>
    <mergeCell ref="A2:G2"/>
  </mergeCells>
  <hyperlinks>
    <hyperlink ref="B10" location="应收利息!B1" display="应收利息"/>
    <hyperlink ref="B6" location="交易性金融资产汇总!B1" display="交易性金融资产"/>
    <hyperlink ref="B7" location="应收票据!A1" display="应收票据"/>
    <hyperlink ref="B9" location="预付账款!B1" display="预付账款"/>
    <hyperlink ref="B14" location="一年到期非流动资产!B1" display="一年内到期的非流动资产"/>
    <hyperlink ref="B15" location="其他流动资产!B1" display="其他流动资产"/>
    <hyperlink ref="B5" location="现金!A1" display="货币资金"/>
    <hyperlink ref="B8" location="应收账款!B1" display="应收账款"/>
    <hyperlink ref="B11" location="'应收股利（利润）'!B1" display="应收股利（应收利润）"/>
    <hyperlink ref="B12" location="其他应收款!B1" display="其他应收款"/>
    <hyperlink ref="B13" location="存货汇总!B1" display="存货"/>
  </hyperlinks>
  <printOptions horizontalCentered="1"/>
  <pageMargins left="0.35" right="0.35" top="0.79" bottom="0.79" header="0.94" footer="0.51"/>
  <pageSetup paperSize="9" fitToHeight="0" orientation="landscape" blackAndWhite="1" verticalDpi="600"/>
  <headerFooter alignWithMargins="0">
    <oddHeader>&amp;R&amp;"宋体,常规"表3
共&amp;N页，第&amp;P页</oddHeader>
  </headerFooter>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view="pageBreakPreview" zoomScaleNormal="100" workbookViewId="0">
      <selection activeCell="N10" sqref="N10"/>
    </sheetView>
  </sheetViews>
  <sheetFormatPr defaultColWidth="8.6" defaultRowHeight="15.75" customHeight="1"/>
  <cols>
    <col min="1" max="1" width="3.6" style="11" customWidth="1"/>
    <col min="2" max="2" width="11" style="11" customWidth="1" outlineLevel="1"/>
    <col min="3" max="3" width="13.3" style="11" customWidth="1"/>
    <col min="4" max="4" width="17.2" style="11" customWidth="1" outlineLevel="1"/>
    <col min="5" max="5" width="15.2" style="11" customWidth="1"/>
    <col min="6" max="6" width="10.1" style="11" customWidth="1"/>
    <col min="7" max="7" width="9" style="11" hidden="1" customWidth="1"/>
    <col min="8" max="8" width="4" style="10" customWidth="1"/>
    <col min="9" max="9" width="3.1" style="10" customWidth="1"/>
    <col min="10" max="11" width="9.2" style="10" customWidth="1"/>
    <col min="12" max="13" width="11.2" style="11" hidden="1" customWidth="1" outlineLevel="1"/>
    <col min="14" max="14" width="11.2" style="11" customWidth="1" collapsed="1"/>
    <col min="15" max="15" width="10.3" style="11" customWidth="1"/>
    <col min="16" max="17" width="4.2" style="11" hidden="1" customWidth="1"/>
    <col min="18" max="18" width="8.5" style="11" hidden="1" customWidth="1"/>
    <col min="19" max="19" width="6.2" style="11" hidden="1" customWidth="1"/>
    <col min="20" max="20" width="5.5" style="11" customWidth="1"/>
    <col min="21" max="32" width="9" style="11"/>
    <col min="33" max="16384" width="8.6" style="11"/>
  </cols>
  <sheetData>
    <row r="1" s="9" customFormat="1" ht="30" customHeight="1" spans="1:20">
      <c r="A1" s="12" t="s">
        <v>898</v>
      </c>
      <c r="B1" s="13"/>
      <c r="C1" s="13"/>
      <c r="D1" s="13"/>
      <c r="E1" s="13"/>
      <c r="F1" s="13"/>
      <c r="G1" s="13"/>
      <c r="H1" s="13"/>
      <c r="I1" s="13"/>
      <c r="J1" s="13"/>
      <c r="K1" s="13"/>
      <c r="L1" s="13"/>
      <c r="M1" s="13"/>
      <c r="N1" s="13"/>
      <c r="O1" s="13"/>
      <c r="P1" s="13"/>
      <c r="Q1" s="13"/>
      <c r="R1" s="13"/>
      <c r="S1" s="13"/>
      <c r="T1" s="13"/>
    </row>
    <row r="2" ht="14.25" customHeight="1" spans="1:20">
      <c r="A2" s="14" t="e">
        <f>CONCATENATE(#REF!,#REF!,#REF!,#REF!,#REF!,#REF!,#REF!)</f>
        <v>#REF!</v>
      </c>
      <c r="B2" s="14"/>
      <c r="C2" s="14"/>
      <c r="D2" s="14"/>
      <c r="E2" s="14"/>
      <c r="F2" s="14"/>
      <c r="G2" s="14"/>
      <c r="H2" s="14"/>
      <c r="I2" s="14"/>
      <c r="J2" s="15"/>
      <c r="K2" s="15"/>
      <c r="L2" s="15"/>
      <c r="M2" s="15"/>
      <c r="N2" s="15"/>
      <c r="O2" s="15"/>
      <c r="P2" s="15"/>
      <c r="Q2" s="15"/>
      <c r="R2" s="15"/>
      <c r="S2" s="15"/>
      <c r="T2" s="15"/>
    </row>
    <row r="3" customHeight="1" spans="1:20">
      <c r="A3" s="16" t="e">
        <f>#REF!&amp;#REF!</f>
        <v>#REF!</v>
      </c>
      <c r="T3" s="157" t="s">
        <v>611</v>
      </c>
    </row>
    <row r="4" s="10" customFormat="1" customHeight="1" spans="1:20">
      <c r="A4" s="20" t="s">
        <v>612</v>
      </c>
      <c r="B4" s="20" t="s">
        <v>424</v>
      </c>
      <c r="C4" s="144" t="s">
        <v>613</v>
      </c>
      <c r="D4" s="145" t="s">
        <v>614</v>
      </c>
      <c r="E4" s="144" t="s">
        <v>615</v>
      </c>
      <c r="F4" s="144" t="s">
        <v>616</v>
      </c>
      <c r="G4" s="146" t="s">
        <v>899</v>
      </c>
      <c r="H4" s="144" t="s">
        <v>900</v>
      </c>
      <c r="I4" s="144" t="s">
        <v>618</v>
      </c>
      <c r="J4" s="144" t="s">
        <v>619</v>
      </c>
      <c r="K4" s="144" t="s">
        <v>620</v>
      </c>
      <c r="L4" s="135" t="s">
        <v>901</v>
      </c>
      <c r="M4" s="135"/>
      <c r="N4" s="20" t="s">
        <v>622</v>
      </c>
      <c r="O4" s="20"/>
      <c r="P4" s="151" t="s">
        <v>623</v>
      </c>
      <c r="Q4" s="158"/>
      <c r="R4" s="26"/>
      <c r="S4" s="144" t="s">
        <v>171</v>
      </c>
      <c r="T4" s="144" t="s">
        <v>625</v>
      </c>
    </row>
    <row r="5" s="10" customFormat="1" customHeight="1" spans="1:20">
      <c r="A5" s="20"/>
      <c r="B5" s="20"/>
      <c r="C5" s="20"/>
      <c r="D5" s="145"/>
      <c r="E5" s="20"/>
      <c r="F5" s="20"/>
      <c r="G5" s="147"/>
      <c r="H5" s="20"/>
      <c r="I5" s="20"/>
      <c r="J5" s="20"/>
      <c r="K5" s="20"/>
      <c r="L5" s="88" t="s">
        <v>902</v>
      </c>
      <c r="M5" s="88" t="s">
        <v>903</v>
      </c>
      <c r="N5" s="20" t="s">
        <v>626</v>
      </c>
      <c r="O5" s="20" t="s">
        <v>627</v>
      </c>
      <c r="P5" s="152" t="s">
        <v>628</v>
      </c>
      <c r="Q5" s="20" t="s">
        <v>629</v>
      </c>
      <c r="R5" s="20" t="s">
        <v>630</v>
      </c>
      <c r="S5" s="20"/>
      <c r="T5" s="20"/>
    </row>
    <row r="6" ht="24" customHeight="1" spans="1:20">
      <c r="A6" s="95"/>
      <c r="B6" s="148"/>
      <c r="C6" s="149"/>
      <c r="D6" s="98"/>
      <c r="E6" s="98"/>
      <c r="F6" s="98"/>
      <c r="G6" s="98"/>
      <c r="H6" s="98"/>
      <c r="I6" s="98"/>
      <c r="J6" s="97"/>
      <c r="K6" s="97"/>
      <c r="L6" s="106"/>
      <c r="M6" s="106"/>
      <c r="N6" s="153"/>
      <c r="O6" s="153"/>
      <c r="P6" s="100"/>
      <c r="Q6" s="58"/>
      <c r="R6" s="108"/>
      <c r="S6" s="108"/>
      <c r="T6" s="109"/>
    </row>
    <row r="7" s="139" customFormat="1" ht="24" customHeight="1" spans="1:20">
      <c r="A7" s="93"/>
      <c r="B7" s="65"/>
      <c r="C7" s="150"/>
      <c r="D7" s="100"/>
      <c r="E7" s="100"/>
      <c r="F7" s="100"/>
      <c r="G7" s="100"/>
      <c r="H7" s="100"/>
      <c r="I7" s="100"/>
      <c r="J7" s="154"/>
      <c r="K7" s="154"/>
      <c r="L7" s="108"/>
      <c r="M7" s="108"/>
      <c r="N7" s="155"/>
      <c r="O7" s="155"/>
      <c r="P7" s="100">
        <f t="shared" ref="P7:P18" si="0">I7</f>
        <v>0</v>
      </c>
      <c r="Q7" s="143"/>
      <c r="R7" s="108">
        <f t="shared" ref="R7:R18" si="1">ROUND(P7*Q7,0)</f>
        <v>0</v>
      </c>
      <c r="S7" s="108" t="str">
        <f t="shared" ref="S7:S21" si="2">IF(O7=0,"",(R7-O7)/O7*100)</f>
        <v/>
      </c>
      <c r="T7" s="99"/>
    </row>
    <row r="8" s="139" customFormat="1" ht="24" customHeight="1" spans="1:20">
      <c r="A8" s="93"/>
      <c r="B8" s="65"/>
      <c r="C8" s="150"/>
      <c r="D8" s="100"/>
      <c r="E8" s="100" t="s">
        <v>904</v>
      </c>
      <c r="F8" s="100"/>
      <c r="G8" s="100"/>
      <c r="H8" s="100"/>
      <c r="I8" s="100"/>
      <c r="J8" s="154"/>
      <c r="K8" s="154"/>
      <c r="L8" s="108"/>
      <c r="M8" s="108"/>
      <c r="N8" s="155"/>
      <c r="O8" s="155"/>
      <c r="P8" s="100">
        <f t="shared" si="0"/>
        <v>0</v>
      </c>
      <c r="Q8" s="143"/>
      <c r="R8" s="108">
        <f t="shared" si="1"/>
        <v>0</v>
      </c>
      <c r="S8" s="108" t="str">
        <f t="shared" si="2"/>
        <v/>
      </c>
      <c r="T8" s="99"/>
    </row>
    <row r="9" s="139" customFormat="1" ht="24" customHeight="1" spans="1:20">
      <c r="A9" s="93"/>
      <c r="B9" s="65"/>
      <c r="C9" s="150"/>
      <c r="D9" s="100"/>
      <c r="E9" s="100"/>
      <c r="F9" s="100"/>
      <c r="G9" s="100"/>
      <c r="H9" s="100"/>
      <c r="I9" s="100"/>
      <c r="J9" s="154"/>
      <c r="K9" s="154"/>
      <c r="L9" s="108"/>
      <c r="M9" s="108"/>
      <c r="N9" s="155"/>
      <c r="O9" s="155"/>
      <c r="P9" s="100">
        <f t="shared" si="0"/>
        <v>0</v>
      </c>
      <c r="Q9" s="143"/>
      <c r="R9" s="108">
        <f t="shared" si="1"/>
        <v>0</v>
      </c>
      <c r="S9" s="108" t="str">
        <f t="shared" si="2"/>
        <v/>
      </c>
      <c r="T9" s="99"/>
    </row>
    <row r="10" s="139" customFormat="1" ht="24" customHeight="1" spans="1:20">
      <c r="A10" s="93"/>
      <c r="B10" s="65"/>
      <c r="C10" s="150"/>
      <c r="D10" s="100"/>
      <c r="E10" s="100"/>
      <c r="F10" s="100"/>
      <c r="G10" s="100"/>
      <c r="H10" s="100"/>
      <c r="I10" s="100"/>
      <c r="J10" s="154"/>
      <c r="K10" s="154"/>
      <c r="L10" s="108"/>
      <c r="M10" s="108"/>
      <c r="N10" s="155"/>
      <c r="O10" s="155"/>
      <c r="P10" s="100">
        <f t="shared" si="0"/>
        <v>0</v>
      </c>
      <c r="Q10" s="143"/>
      <c r="R10" s="108">
        <f t="shared" si="1"/>
        <v>0</v>
      </c>
      <c r="S10" s="108" t="str">
        <f t="shared" si="2"/>
        <v/>
      </c>
      <c r="T10" s="99"/>
    </row>
    <row r="11" s="139" customFormat="1" ht="24" customHeight="1" spans="1:20">
      <c r="A11" s="93"/>
      <c r="B11" s="65"/>
      <c r="C11" s="150"/>
      <c r="D11" s="100"/>
      <c r="E11" s="100"/>
      <c r="F11" s="100"/>
      <c r="G11" s="100"/>
      <c r="H11" s="100"/>
      <c r="I11" s="100"/>
      <c r="J11" s="154"/>
      <c r="K11" s="154"/>
      <c r="L11" s="108"/>
      <c r="M11" s="108"/>
      <c r="N11" s="155"/>
      <c r="O11" s="155"/>
      <c r="P11" s="100">
        <f t="shared" si="0"/>
        <v>0</v>
      </c>
      <c r="Q11" s="143"/>
      <c r="R11" s="108">
        <f t="shared" si="1"/>
        <v>0</v>
      </c>
      <c r="S11" s="108" t="str">
        <f t="shared" si="2"/>
        <v/>
      </c>
      <c r="T11" s="99"/>
    </row>
    <row r="12" s="139" customFormat="1" ht="24" customHeight="1" spans="1:20">
      <c r="A12" s="93"/>
      <c r="B12" s="65"/>
      <c r="C12" s="150"/>
      <c r="D12" s="100"/>
      <c r="E12" s="100"/>
      <c r="F12" s="100"/>
      <c r="G12" s="100"/>
      <c r="H12" s="100"/>
      <c r="I12" s="100"/>
      <c r="J12" s="154"/>
      <c r="K12" s="154"/>
      <c r="L12" s="108"/>
      <c r="M12" s="108"/>
      <c r="N12" s="155"/>
      <c r="O12" s="155"/>
      <c r="P12" s="100">
        <f t="shared" si="0"/>
        <v>0</v>
      </c>
      <c r="Q12" s="143"/>
      <c r="R12" s="108">
        <f t="shared" si="1"/>
        <v>0</v>
      </c>
      <c r="S12" s="108" t="str">
        <f t="shared" si="2"/>
        <v/>
      </c>
      <c r="T12" s="99"/>
    </row>
    <row r="13" s="139" customFormat="1" ht="24" customHeight="1" spans="1:20">
      <c r="A13" s="93"/>
      <c r="B13" s="65"/>
      <c r="C13" s="150"/>
      <c r="D13" s="100"/>
      <c r="E13" s="100"/>
      <c r="F13" s="100"/>
      <c r="G13" s="100"/>
      <c r="H13" s="100"/>
      <c r="I13" s="100"/>
      <c r="J13" s="154"/>
      <c r="K13" s="154"/>
      <c r="L13" s="108"/>
      <c r="M13" s="108"/>
      <c r="N13" s="155"/>
      <c r="O13" s="155"/>
      <c r="P13" s="100">
        <f t="shared" si="0"/>
        <v>0</v>
      </c>
      <c r="Q13" s="143"/>
      <c r="R13" s="108">
        <f t="shared" si="1"/>
        <v>0</v>
      </c>
      <c r="S13" s="108" t="str">
        <f t="shared" si="2"/>
        <v/>
      </c>
      <c r="T13" s="99"/>
    </row>
    <row r="14" s="139" customFormat="1" ht="24" customHeight="1" spans="1:20">
      <c r="A14" s="93"/>
      <c r="B14" s="65"/>
      <c r="C14" s="150"/>
      <c r="D14" s="100"/>
      <c r="E14" s="100"/>
      <c r="F14" s="100"/>
      <c r="G14" s="100"/>
      <c r="H14" s="100"/>
      <c r="I14" s="100"/>
      <c r="J14" s="154"/>
      <c r="K14" s="154"/>
      <c r="L14" s="108"/>
      <c r="M14" s="108"/>
      <c r="N14" s="155"/>
      <c r="O14" s="155"/>
      <c r="P14" s="100">
        <f t="shared" si="0"/>
        <v>0</v>
      </c>
      <c r="Q14" s="143"/>
      <c r="R14" s="108">
        <f t="shared" si="1"/>
        <v>0</v>
      </c>
      <c r="S14" s="108" t="str">
        <f t="shared" si="2"/>
        <v/>
      </c>
      <c r="T14" s="99"/>
    </row>
    <row r="15" s="139" customFormat="1" ht="24" customHeight="1" spans="1:20">
      <c r="A15" s="93"/>
      <c r="B15" s="65"/>
      <c r="C15" s="150"/>
      <c r="D15" s="100"/>
      <c r="E15" s="100"/>
      <c r="F15" s="100"/>
      <c r="G15" s="100"/>
      <c r="H15" s="100"/>
      <c r="I15" s="100"/>
      <c r="J15" s="154"/>
      <c r="K15" s="154"/>
      <c r="L15" s="108"/>
      <c r="M15" s="108"/>
      <c r="N15" s="155"/>
      <c r="O15" s="155"/>
      <c r="P15" s="100">
        <f t="shared" si="0"/>
        <v>0</v>
      </c>
      <c r="Q15" s="143"/>
      <c r="R15" s="108">
        <f t="shared" si="1"/>
        <v>0</v>
      </c>
      <c r="S15" s="108" t="str">
        <f t="shared" si="2"/>
        <v/>
      </c>
      <c r="T15" s="99"/>
    </row>
    <row r="16" s="139" customFormat="1" ht="24" customHeight="1" spans="1:20">
      <c r="A16" s="93"/>
      <c r="B16" s="65"/>
      <c r="C16" s="150"/>
      <c r="D16" s="100"/>
      <c r="E16" s="100"/>
      <c r="F16" s="100"/>
      <c r="G16" s="100"/>
      <c r="H16" s="100"/>
      <c r="I16" s="100"/>
      <c r="J16" s="154"/>
      <c r="K16" s="154"/>
      <c r="L16" s="108"/>
      <c r="M16" s="108"/>
      <c r="N16" s="155"/>
      <c r="O16" s="155"/>
      <c r="P16" s="100">
        <f t="shared" si="0"/>
        <v>0</v>
      </c>
      <c r="Q16" s="143"/>
      <c r="R16" s="108">
        <f t="shared" si="1"/>
        <v>0</v>
      </c>
      <c r="S16" s="108" t="str">
        <f t="shared" si="2"/>
        <v/>
      </c>
      <c r="T16" s="99"/>
    </row>
    <row r="17" s="139" customFormat="1" ht="24" customHeight="1" spans="1:20">
      <c r="A17" s="93"/>
      <c r="B17" s="65"/>
      <c r="C17" s="150"/>
      <c r="D17" s="100"/>
      <c r="E17" s="100"/>
      <c r="F17" s="100"/>
      <c r="G17" s="100"/>
      <c r="H17" s="100"/>
      <c r="I17" s="100"/>
      <c r="J17" s="154"/>
      <c r="K17" s="154"/>
      <c r="L17" s="108"/>
      <c r="M17" s="108"/>
      <c r="N17" s="155"/>
      <c r="O17" s="155"/>
      <c r="P17" s="100">
        <f t="shared" si="0"/>
        <v>0</v>
      </c>
      <c r="Q17" s="143"/>
      <c r="R17" s="108">
        <f t="shared" si="1"/>
        <v>0</v>
      </c>
      <c r="S17" s="108" t="str">
        <f t="shared" si="2"/>
        <v/>
      </c>
      <c r="T17" s="99"/>
    </row>
    <row r="18" s="139" customFormat="1" ht="24" customHeight="1" spans="1:20">
      <c r="A18" s="93"/>
      <c r="B18" s="65"/>
      <c r="C18" s="150"/>
      <c r="D18" s="100"/>
      <c r="E18" s="100"/>
      <c r="F18" s="100"/>
      <c r="G18" s="100"/>
      <c r="H18" s="100"/>
      <c r="I18" s="100"/>
      <c r="J18" s="154"/>
      <c r="K18" s="154"/>
      <c r="L18" s="108"/>
      <c r="M18" s="108"/>
      <c r="N18" s="155"/>
      <c r="O18" s="155"/>
      <c r="P18" s="100">
        <f t="shared" si="0"/>
        <v>0</v>
      </c>
      <c r="Q18" s="143"/>
      <c r="R18" s="108">
        <f t="shared" si="1"/>
        <v>0</v>
      </c>
      <c r="S18" s="108" t="str">
        <f t="shared" si="2"/>
        <v/>
      </c>
      <c r="T18" s="99"/>
    </row>
    <row r="19" customHeight="1" spans="1:20">
      <c r="A19" s="25" t="s">
        <v>214</v>
      </c>
      <c r="B19" s="66"/>
      <c r="C19" s="40"/>
      <c r="D19" s="40"/>
      <c r="E19" s="20"/>
      <c r="F19" s="20"/>
      <c r="G19" s="20"/>
      <c r="H19" s="20"/>
      <c r="I19" s="20"/>
      <c r="J19" s="22"/>
      <c r="K19" s="22"/>
      <c r="L19" s="23">
        <f ca="1">SUM(L6:上一行)</f>
        <v>0</v>
      </c>
      <c r="M19" s="23">
        <f ca="1">SUM(M6:上一行)</f>
        <v>0</v>
      </c>
      <c r="N19" s="23">
        <f ca="1">SUM(N6:上一行)</f>
        <v>0</v>
      </c>
      <c r="O19" s="23">
        <f ca="1">SUM(O6:上一行)</f>
        <v>0</v>
      </c>
      <c r="P19" s="23"/>
      <c r="Q19" s="23"/>
      <c r="R19" s="23">
        <f ca="1">SUM(R6:上一行)</f>
        <v>0</v>
      </c>
      <c r="S19" s="23" t="str">
        <f ca="1" t="shared" si="2"/>
        <v/>
      </c>
      <c r="T19" s="24"/>
    </row>
    <row r="20" hidden="1" customHeight="1" spans="1:20">
      <c r="A20" s="25" t="s">
        <v>554</v>
      </c>
      <c r="B20" s="66"/>
      <c r="C20" s="40"/>
      <c r="D20" s="40"/>
      <c r="E20" s="20"/>
      <c r="F20" s="20"/>
      <c r="G20" s="20"/>
      <c r="H20" s="20"/>
      <c r="I20" s="20"/>
      <c r="J20" s="22"/>
      <c r="K20" s="22"/>
      <c r="L20" s="108"/>
      <c r="M20" s="108"/>
      <c r="N20" s="108"/>
      <c r="O20" s="108"/>
      <c r="P20" s="108"/>
      <c r="Q20" s="143"/>
      <c r="R20" s="108"/>
      <c r="S20" s="23" t="str">
        <f t="shared" si="2"/>
        <v/>
      </c>
      <c r="T20" s="24"/>
    </row>
    <row r="21" hidden="1" customHeight="1" spans="1:20">
      <c r="A21" s="25" t="s">
        <v>214</v>
      </c>
      <c r="B21" s="66"/>
      <c r="C21" s="40"/>
      <c r="D21" s="40"/>
      <c r="E21" s="20"/>
      <c r="F21" s="20"/>
      <c r="G21" s="20"/>
      <c r="H21" s="20"/>
      <c r="I21" s="20"/>
      <c r="J21" s="22"/>
      <c r="K21" s="22"/>
      <c r="L21" s="23">
        <f ca="1">L19-L20</f>
        <v>0</v>
      </c>
      <c r="M21" s="23">
        <f ca="1">M19-M20</f>
        <v>0</v>
      </c>
      <c r="N21" s="23">
        <f ca="1">N19-N20</f>
        <v>0</v>
      </c>
      <c r="O21" s="23">
        <f ca="1">O19-O20</f>
        <v>0</v>
      </c>
      <c r="P21" s="23"/>
      <c r="Q21" s="23"/>
      <c r="R21" s="23">
        <f ca="1">R19-R20</f>
        <v>0</v>
      </c>
      <c r="S21" s="23" t="str">
        <f ca="1" t="shared" si="2"/>
        <v/>
      </c>
      <c r="T21" s="24"/>
    </row>
    <row r="22" customHeight="1" spans="1:14">
      <c r="A22" s="27" t="e">
        <f>#REF!&amp;#REF!</f>
        <v>#REF!</v>
      </c>
      <c r="L22" s="30"/>
      <c r="N22" s="30"/>
    </row>
    <row r="23" customHeight="1" spans="1:1">
      <c r="A23" s="30" t="e">
        <f>CONCATENATE(#REF!,#REF!,#REF!,#REF!,#REF!,#REF!,#REF!)</f>
        <v>#REF!</v>
      </c>
    </row>
    <row r="26" customHeight="1" spans="14:14">
      <c r="N26" s="156"/>
    </row>
  </sheetData>
  <mergeCells count="21">
    <mergeCell ref="A1:T1"/>
    <mergeCell ref="A2:T2"/>
    <mergeCell ref="L4:M4"/>
    <mergeCell ref="N4:O4"/>
    <mergeCell ref="P4:R4"/>
    <mergeCell ref="A19:C19"/>
    <mergeCell ref="A20:C20"/>
    <mergeCell ref="A21:C21"/>
    <mergeCell ref="A4:A5"/>
    <mergeCell ref="B4:B5"/>
    <mergeCell ref="C4:C5"/>
    <mergeCell ref="D4:D5"/>
    <mergeCell ref="E4:E5"/>
    <mergeCell ref="F4:F5"/>
    <mergeCell ref="G4:G5"/>
    <mergeCell ref="H4:H5"/>
    <mergeCell ref="I4:I5"/>
    <mergeCell ref="J4:J5"/>
    <mergeCell ref="K4:K5"/>
    <mergeCell ref="S4:S5"/>
    <mergeCell ref="T4:T5"/>
  </mergeCells>
  <dataValidations count="1">
    <dataValidation allowBlank="1" showInputMessage="1" showErrorMessage="1" prompt="①相同设备购置时间不同，要按单台(套)填列，如果同批购入可合并填列；②设备整套购入且未按明细入账，则起始行相应列填写该设备的名称及帐面值，在其下面各行分别填列该套设备的明细项；③对停用、不需用、待报废、淘汰、盘亏、盘盈、二手设备等应在备注栏标明；④“规格型号”、“生产厂家”要按设备铭牌填写。⑤“存放地点或使用部门”根据企业管理情况按存放地点或使用部门两种口径选择一种填写。" sqref="A1:T1"/>
  </dataValidations>
  <printOptions horizontalCentered="1"/>
  <pageMargins left="0.75" right="0.75" top="1" bottom="1" header="0.5" footer="0.5"/>
  <pageSetup paperSize="9" scale="95" orientation="landscape" horizontalDpi="600"/>
  <headerFooter>
    <oddHeader>&amp;R表4-6-4-4
设备四批</oddHeader>
    <oddFooter>&amp;C第 &amp;P 页</oddFooter>
  </headerFooter>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workbookViewId="0">
      <selection activeCell="A1" sqref="A1:U1"/>
    </sheetView>
  </sheetViews>
  <sheetFormatPr defaultColWidth="8.6" defaultRowHeight="15.75" customHeight="1"/>
  <cols>
    <col min="1" max="1" width="4.2" style="11" customWidth="1"/>
    <col min="2" max="2" width="8.8" style="11" hidden="1" customWidth="1" outlineLevel="1"/>
    <col min="3" max="3" width="8.8" style="11" customWidth="1" collapsed="1"/>
    <col min="4" max="4" width="8.8" style="11" hidden="1" customWidth="1" outlineLevel="1"/>
    <col min="5" max="5" width="11.6" style="11" customWidth="1" collapsed="1"/>
    <col min="6" max="6" width="8" style="139" customWidth="1"/>
    <col min="7" max="7" width="7.5" style="11" customWidth="1"/>
    <col min="8" max="10" width="4.3" style="11" customWidth="1"/>
    <col min="11" max="11" width="4" style="11" customWidth="1"/>
    <col min="12" max="12" width="7.6" style="11" customWidth="1"/>
    <col min="13" max="14" width="11" style="11" hidden="1" customWidth="1" outlineLevel="1"/>
    <col min="15" max="15" width="11" style="11" customWidth="1" collapsed="1"/>
    <col min="16" max="17" width="11" style="11" customWidth="1"/>
    <col min="18" max="18" width="7.3" style="11" customWidth="1"/>
    <col min="19" max="19" width="11" style="11" customWidth="1"/>
    <col min="20" max="20" width="7.6" style="11" customWidth="1"/>
    <col min="21" max="21" width="5.5" style="11" customWidth="1"/>
    <col min="22" max="32" width="9" style="11"/>
    <col min="33" max="16384" width="8.6" style="11"/>
  </cols>
  <sheetData>
    <row r="1" s="9" customFormat="1" ht="30" customHeight="1" spans="1:21">
      <c r="A1" s="12" t="s">
        <v>905</v>
      </c>
      <c r="B1" s="13"/>
      <c r="C1" s="13"/>
      <c r="D1" s="13"/>
      <c r="E1" s="13"/>
      <c r="F1" s="13"/>
      <c r="G1" s="13"/>
      <c r="H1" s="13"/>
      <c r="I1" s="13"/>
      <c r="J1" s="13"/>
      <c r="K1" s="13"/>
      <c r="L1" s="13"/>
      <c r="M1" s="13"/>
      <c r="N1" s="13"/>
      <c r="O1" s="13"/>
      <c r="P1" s="13"/>
      <c r="Q1" s="13"/>
      <c r="R1" s="13"/>
      <c r="S1" s="13"/>
      <c r="T1" s="13"/>
      <c r="U1" s="13"/>
    </row>
    <row r="2" ht="14.25" customHeight="1" spans="1:21">
      <c r="A2" s="14" t="e">
        <f>CONCATENATE(#REF!,#REF!,#REF!,#REF!,#REF!,#REF!,#REF!)</f>
        <v>#REF!</v>
      </c>
      <c r="B2" s="14"/>
      <c r="C2" s="14"/>
      <c r="D2" s="14"/>
      <c r="E2" s="14"/>
      <c r="F2" s="14"/>
      <c r="G2" s="14"/>
      <c r="H2" s="14"/>
      <c r="I2" s="14"/>
      <c r="J2" s="14"/>
      <c r="K2" s="15"/>
      <c r="L2" s="15"/>
      <c r="M2" s="15"/>
      <c r="N2" s="15"/>
      <c r="O2" s="15"/>
      <c r="P2" s="15"/>
      <c r="Q2" s="15"/>
      <c r="R2" s="15"/>
      <c r="S2" s="15"/>
      <c r="T2" s="15"/>
      <c r="U2" s="15"/>
    </row>
    <row r="3" customHeight="1" spans="1:21">
      <c r="A3" s="16" t="e">
        <f>#REF!&amp;#REF!</f>
        <v>#REF!</v>
      </c>
      <c r="U3" s="17" t="s">
        <v>168</v>
      </c>
    </row>
    <row r="4" s="10" customFormat="1" customHeight="1" spans="1:21">
      <c r="A4" s="18" t="s">
        <v>169</v>
      </c>
      <c r="B4" s="18" t="s">
        <v>536</v>
      </c>
      <c r="C4" s="92" t="s">
        <v>906</v>
      </c>
      <c r="D4" s="92" t="s">
        <v>508</v>
      </c>
      <c r="E4" s="55" t="s">
        <v>907</v>
      </c>
      <c r="F4" s="140" t="s">
        <v>425</v>
      </c>
      <c r="G4" s="55" t="s">
        <v>908</v>
      </c>
      <c r="H4" s="55" t="s">
        <v>338</v>
      </c>
      <c r="I4" s="55" t="s">
        <v>339</v>
      </c>
      <c r="J4" s="55" t="s">
        <v>909</v>
      </c>
      <c r="K4" s="55" t="s">
        <v>426</v>
      </c>
      <c r="L4" s="55" t="s">
        <v>910</v>
      </c>
      <c r="M4" s="134" t="s">
        <v>141</v>
      </c>
      <c r="N4" s="135"/>
      <c r="O4" s="18" t="s">
        <v>142</v>
      </c>
      <c r="P4" s="20"/>
      <c r="Q4" s="18" t="s">
        <v>143</v>
      </c>
      <c r="R4" s="20"/>
      <c r="S4" s="20"/>
      <c r="T4" s="55" t="s">
        <v>171</v>
      </c>
      <c r="U4" s="55" t="s">
        <v>240</v>
      </c>
    </row>
    <row r="5" s="10" customFormat="1" customHeight="1" spans="1:21">
      <c r="A5" s="20"/>
      <c r="B5" s="20"/>
      <c r="C5" s="94"/>
      <c r="D5" s="94"/>
      <c r="E5" s="20"/>
      <c r="F5" s="141"/>
      <c r="G5" s="20"/>
      <c r="H5" s="20"/>
      <c r="I5" s="20"/>
      <c r="J5" s="20"/>
      <c r="K5" s="20"/>
      <c r="L5" s="20"/>
      <c r="M5" s="19" t="s">
        <v>388</v>
      </c>
      <c r="N5" s="19" t="s">
        <v>389</v>
      </c>
      <c r="O5" s="18" t="s">
        <v>388</v>
      </c>
      <c r="P5" s="18" t="s">
        <v>389</v>
      </c>
      <c r="Q5" s="18" t="s">
        <v>388</v>
      </c>
      <c r="R5" s="18" t="s">
        <v>428</v>
      </c>
      <c r="S5" s="18" t="s">
        <v>389</v>
      </c>
      <c r="T5" s="20"/>
      <c r="U5" s="20"/>
    </row>
    <row r="6" customHeight="1" spans="1:21">
      <c r="A6" s="20"/>
      <c r="B6" s="20"/>
      <c r="C6" s="20"/>
      <c r="D6" s="20"/>
      <c r="E6" s="21"/>
      <c r="F6" s="65"/>
      <c r="G6" s="21"/>
      <c r="H6" s="20"/>
      <c r="I6" s="20"/>
      <c r="J6" s="22"/>
      <c r="K6" s="22"/>
      <c r="L6" s="142"/>
      <c r="M6" s="108"/>
      <c r="N6" s="108"/>
      <c r="O6" s="108"/>
      <c r="P6" s="108"/>
      <c r="Q6" s="108"/>
      <c r="R6" s="143"/>
      <c r="S6" s="23">
        <f>ROUND(Q6*R6/100,0)</f>
        <v>0</v>
      </c>
      <c r="T6" s="23" t="str">
        <f>IF(P6=0,"",(S6-P6)/P6*100)</f>
        <v/>
      </c>
      <c r="U6" s="24"/>
    </row>
    <row r="7" customHeight="1" spans="1:21">
      <c r="A7" s="20"/>
      <c r="B7" s="20"/>
      <c r="C7" s="20"/>
      <c r="D7" s="20"/>
      <c r="E7" s="21"/>
      <c r="F7" s="65"/>
      <c r="G7" s="21"/>
      <c r="H7" s="20"/>
      <c r="I7" s="20"/>
      <c r="J7" s="22"/>
      <c r="K7" s="22"/>
      <c r="L7" s="142"/>
      <c r="M7" s="23"/>
      <c r="N7" s="23"/>
      <c r="O7" s="23"/>
      <c r="P7" s="23"/>
      <c r="Q7" s="23"/>
      <c r="R7" s="58"/>
      <c r="S7" s="23">
        <f t="shared" ref="S7:S24" si="0">ROUND(Q7*R7/100,0)</f>
        <v>0</v>
      </c>
      <c r="T7" s="23" t="str">
        <f>IF(P7=0,"",(S7-P7)/P7*100)</f>
        <v/>
      </c>
      <c r="U7" s="24"/>
    </row>
    <row r="8" customHeight="1" spans="1:21">
      <c r="A8" s="20"/>
      <c r="B8" s="20"/>
      <c r="C8" s="20"/>
      <c r="D8" s="20"/>
      <c r="E8" s="52"/>
      <c r="F8" s="65"/>
      <c r="G8" s="21"/>
      <c r="H8" s="20"/>
      <c r="I8" s="20"/>
      <c r="J8" s="22"/>
      <c r="K8" s="22"/>
      <c r="L8" s="142"/>
      <c r="M8" s="23"/>
      <c r="N8" s="23"/>
      <c r="O8" s="23"/>
      <c r="P8" s="23"/>
      <c r="Q8" s="23"/>
      <c r="R8" s="58"/>
      <c r="S8" s="23">
        <f t="shared" si="0"/>
        <v>0</v>
      </c>
      <c r="T8" s="23" t="str">
        <f t="shared" ref="T8:T27" si="1">IF(P8=0,"",(S8-P8)/P8*100)</f>
        <v/>
      </c>
      <c r="U8" s="24"/>
    </row>
    <row r="9" customHeight="1" spans="1:21">
      <c r="A9" s="20"/>
      <c r="B9" s="20"/>
      <c r="C9" s="20"/>
      <c r="D9" s="20"/>
      <c r="E9" s="21"/>
      <c r="F9" s="65"/>
      <c r="G9" s="21"/>
      <c r="H9" s="20"/>
      <c r="I9" s="20"/>
      <c r="J9" s="22"/>
      <c r="K9" s="22"/>
      <c r="L9" s="142"/>
      <c r="M9" s="23"/>
      <c r="N9" s="23"/>
      <c r="O9" s="23"/>
      <c r="P9" s="23"/>
      <c r="Q9" s="23"/>
      <c r="R9" s="58"/>
      <c r="S9" s="23">
        <f t="shared" si="0"/>
        <v>0</v>
      </c>
      <c r="T9" s="23" t="str">
        <f t="shared" si="1"/>
        <v/>
      </c>
      <c r="U9" s="24"/>
    </row>
    <row r="10" customHeight="1" spans="1:21">
      <c r="A10" s="20"/>
      <c r="B10" s="20"/>
      <c r="C10" s="20"/>
      <c r="D10" s="20"/>
      <c r="E10" s="21"/>
      <c r="F10" s="65"/>
      <c r="G10" s="21"/>
      <c r="H10" s="20"/>
      <c r="I10" s="20"/>
      <c r="J10" s="22"/>
      <c r="K10" s="22"/>
      <c r="L10" s="142"/>
      <c r="M10" s="23"/>
      <c r="N10" s="23"/>
      <c r="O10" s="23"/>
      <c r="P10" s="23"/>
      <c r="Q10" s="23"/>
      <c r="R10" s="58"/>
      <c r="S10" s="23">
        <f t="shared" si="0"/>
        <v>0</v>
      </c>
      <c r="T10" s="23" t="str">
        <f t="shared" si="1"/>
        <v/>
      </c>
      <c r="U10" s="24"/>
    </row>
    <row r="11" customHeight="1" spans="1:21">
      <c r="A11" s="20"/>
      <c r="B11" s="20"/>
      <c r="C11" s="20"/>
      <c r="D11" s="20"/>
      <c r="E11" s="21"/>
      <c r="F11" s="65"/>
      <c r="G11" s="21"/>
      <c r="H11" s="20"/>
      <c r="I11" s="20"/>
      <c r="J11" s="22"/>
      <c r="K11" s="22"/>
      <c r="L11" s="142"/>
      <c r="M11" s="23"/>
      <c r="N11" s="23"/>
      <c r="O11" s="23"/>
      <c r="P11" s="23"/>
      <c r="Q11" s="23"/>
      <c r="R11" s="58"/>
      <c r="S11" s="23">
        <f t="shared" si="0"/>
        <v>0</v>
      </c>
      <c r="T11" s="23" t="str">
        <f t="shared" si="1"/>
        <v/>
      </c>
      <c r="U11" s="24"/>
    </row>
    <row r="12" customHeight="1" spans="1:21">
      <c r="A12" s="20"/>
      <c r="B12" s="20"/>
      <c r="C12" s="20"/>
      <c r="D12" s="20"/>
      <c r="E12" s="21"/>
      <c r="F12" s="65"/>
      <c r="G12" s="21"/>
      <c r="H12" s="20"/>
      <c r="I12" s="20"/>
      <c r="J12" s="22"/>
      <c r="K12" s="22"/>
      <c r="L12" s="142"/>
      <c r="M12" s="23"/>
      <c r="N12" s="23"/>
      <c r="O12" s="23"/>
      <c r="P12" s="23"/>
      <c r="Q12" s="23"/>
      <c r="R12" s="58"/>
      <c r="S12" s="23">
        <f t="shared" si="0"/>
        <v>0</v>
      </c>
      <c r="T12" s="23" t="str">
        <f t="shared" si="1"/>
        <v/>
      </c>
      <c r="U12" s="24"/>
    </row>
    <row r="13" customHeight="1" spans="1:21">
      <c r="A13" s="20"/>
      <c r="B13" s="20"/>
      <c r="C13" s="20"/>
      <c r="D13" s="20"/>
      <c r="E13" s="21"/>
      <c r="F13" s="65"/>
      <c r="G13" s="21"/>
      <c r="H13" s="20"/>
      <c r="I13" s="20"/>
      <c r="J13" s="22"/>
      <c r="K13" s="22"/>
      <c r="L13" s="142"/>
      <c r="M13" s="23"/>
      <c r="N13" s="23"/>
      <c r="O13" s="23"/>
      <c r="P13" s="23"/>
      <c r="Q13" s="23"/>
      <c r="R13" s="58"/>
      <c r="S13" s="23">
        <f t="shared" si="0"/>
        <v>0</v>
      </c>
      <c r="T13" s="23" t="str">
        <f t="shared" si="1"/>
        <v/>
      </c>
      <c r="U13" s="24"/>
    </row>
    <row r="14" customHeight="1" spans="1:21">
      <c r="A14" s="20"/>
      <c r="B14" s="20"/>
      <c r="C14" s="20"/>
      <c r="D14" s="20"/>
      <c r="E14" s="21"/>
      <c r="F14" s="65"/>
      <c r="G14" s="21"/>
      <c r="H14" s="20"/>
      <c r="I14" s="20"/>
      <c r="J14" s="22"/>
      <c r="K14" s="22"/>
      <c r="L14" s="142"/>
      <c r="M14" s="23"/>
      <c r="N14" s="23"/>
      <c r="O14" s="23"/>
      <c r="P14" s="23"/>
      <c r="Q14" s="23"/>
      <c r="R14" s="58"/>
      <c r="S14" s="23">
        <f t="shared" si="0"/>
        <v>0</v>
      </c>
      <c r="T14" s="23" t="str">
        <f t="shared" si="1"/>
        <v/>
      </c>
      <c r="U14" s="24"/>
    </row>
    <row r="15" customHeight="1" spans="1:21">
      <c r="A15" s="20"/>
      <c r="B15" s="20"/>
      <c r="C15" s="20"/>
      <c r="D15" s="20"/>
      <c r="E15" s="21"/>
      <c r="F15" s="65"/>
      <c r="G15" s="21"/>
      <c r="H15" s="20"/>
      <c r="I15" s="20"/>
      <c r="J15" s="22"/>
      <c r="K15" s="22"/>
      <c r="L15" s="142"/>
      <c r="M15" s="23"/>
      <c r="N15" s="23"/>
      <c r="O15" s="23"/>
      <c r="P15" s="23"/>
      <c r="Q15" s="23"/>
      <c r="R15" s="58"/>
      <c r="S15" s="23">
        <f t="shared" si="0"/>
        <v>0</v>
      </c>
      <c r="T15" s="23" t="str">
        <f t="shared" si="1"/>
        <v/>
      </c>
      <c r="U15" s="24"/>
    </row>
    <row r="16" customHeight="1" spans="1:21">
      <c r="A16" s="20"/>
      <c r="B16" s="20"/>
      <c r="C16" s="20"/>
      <c r="D16" s="20"/>
      <c r="E16" s="21"/>
      <c r="F16" s="65"/>
      <c r="G16" s="21"/>
      <c r="H16" s="20"/>
      <c r="I16" s="20"/>
      <c r="J16" s="22"/>
      <c r="K16" s="22"/>
      <c r="L16" s="142"/>
      <c r="M16" s="23"/>
      <c r="N16" s="23"/>
      <c r="O16" s="23"/>
      <c r="P16" s="23"/>
      <c r="Q16" s="23"/>
      <c r="R16" s="58"/>
      <c r="S16" s="23">
        <f t="shared" si="0"/>
        <v>0</v>
      </c>
      <c r="T16" s="23" t="str">
        <f t="shared" si="1"/>
        <v/>
      </c>
      <c r="U16" s="24"/>
    </row>
    <row r="17" customHeight="1" spans="1:21">
      <c r="A17" s="20"/>
      <c r="B17" s="20"/>
      <c r="C17" s="20"/>
      <c r="D17" s="20"/>
      <c r="E17" s="21"/>
      <c r="F17" s="65"/>
      <c r="G17" s="21"/>
      <c r="H17" s="20"/>
      <c r="I17" s="20"/>
      <c r="J17" s="22"/>
      <c r="K17" s="22"/>
      <c r="L17" s="142"/>
      <c r="M17" s="23"/>
      <c r="N17" s="23"/>
      <c r="O17" s="23"/>
      <c r="P17" s="23"/>
      <c r="Q17" s="23"/>
      <c r="R17" s="58"/>
      <c r="S17" s="23">
        <f t="shared" si="0"/>
        <v>0</v>
      </c>
      <c r="T17" s="23" t="str">
        <f t="shared" si="1"/>
        <v/>
      </c>
      <c r="U17" s="24"/>
    </row>
    <row r="18" customHeight="1" spans="1:21">
      <c r="A18" s="20"/>
      <c r="B18" s="20"/>
      <c r="C18" s="20"/>
      <c r="D18" s="20"/>
      <c r="E18" s="21"/>
      <c r="F18" s="65"/>
      <c r="G18" s="21"/>
      <c r="H18" s="20"/>
      <c r="I18" s="20"/>
      <c r="J18" s="22"/>
      <c r="K18" s="22"/>
      <c r="L18" s="142"/>
      <c r="M18" s="23"/>
      <c r="N18" s="23"/>
      <c r="O18" s="23"/>
      <c r="P18" s="23"/>
      <c r="Q18" s="23"/>
      <c r="R18" s="58"/>
      <c r="S18" s="23">
        <f t="shared" si="0"/>
        <v>0</v>
      </c>
      <c r="T18" s="23" t="str">
        <f t="shared" si="1"/>
        <v/>
      </c>
      <c r="U18" s="24"/>
    </row>
    <row r="19" customHeight="1" spans="1:21">
      <c r="A19" s="20"/>
      <c r="B19" s="20"/>
      <c r="C19" s="20"/>
      <c r="D19" s="20"/>
      <c r="E19" s="21"/>
      <c r="F19" s="65"/>
      <c r="G19" s="21"/>
      <c r="H19" s="20"/>
      <c r="I19" s="20"/>
      <c r="J19" s="22"/>
      <c r="K19" s="22"/>
      <c r="L19" s="142"/>
      <c r="M19" s="23"/>
      <c r="N19" s="23"/>
      <c r="O19" s="23"/>
      <c r="P19" s="23"/>
      <c r="Q19" s="23"/>
      <c r="R19" s="58"/>
      <c r="S19" s="23">
        <f t="shared" si="0"/>
        <v>0</v>
      </c>
      <c r="T19" s="23" t="str">
        <f t="shared" si="1"/>
        <v/>
      </c>
      <c r="U19" s="24"/>
    </row>
    <row r="20" customHeight="1" spans="1:21">
      <c r="A20" s="20"/>
      <c r="B20" s="20"/>
      <c r="C20" s="20"/>
      <c r="D20" s="20"/>
      <c r="E20" s="21"/>
      <c r="F20" s="65"/>
      <c r="G20" s="21"/>
      <c r="H20" s="20"/>
      <c r="I20" s="20"/>
      <c r="J20" s="22"/>
      <c r="K20" s="22"/>
      <c r="L20" s="142"/>
      <c r="M20" s="23"/>
      <c r="N20" s="23"/>
      <c r="O20" s="23"/>
      <c r="P20" s="23"/>
      <c r="Q20" s="23"/>
      <c r="R20" s="58"/>
      <c r="S20" s="23">
        <f t="shared" si="0"/>
        <v>0</v>
      </c>
      <c r="T20" s="23" t="str">
        <f t="shared" si="1"/>
        <v/>
      </c>
      <c r="U20" s="24"/>
    </row>
    <row r="21" customHeight="1" spans="1:21">
      <c r="A21" s="20"/>
      <c r="B21" s="20"/>
      <c r="C21" s="20"/>
      <c r="D21" s="20"/>
      <c r="E21" s="21"/>
      <c r="F21" s="65"/>
      <c r="G21" s="21"/>
      <c r="H21" s="20"/>
      <c r="I21" s="20"/>
      <c r="J21" s="22"/>
      <c r="K21" s="22"/>
      <c r="L21" s="142"/>
      <c r="M21" s="23"/>
      <c r="N21" s="23"/>
      <c r="O21" s="23"/>
      <c r="P21" s="23"/>
      <c r="Q21" s="23"/>
      <c r="R21" s="58"/>
      <c r="S21" s="23">
        <f t="shared" si="0"/>
        <v>0</v>
      </c>
      <c r="T21" s="23" t="str">
        <f t="shared" si="1"/>
        <v/>
      </c>
      <c r="U21" s="24"/>
    </row>
    <row r="22" customHeight="1" spans="1:21">
      <c r="A22" s="20"/>
      <c r="B22" s="20"/>
      <c r="C22" s="20"/>
      <c r="D22" s="20"/>
      <c r="E22" s="21"/>
      <c r="F22" s="65"/>
      <c r="G22" s="21"/>
      <c r="H22" s="20"/>
      <c r="I22" s="20"/>
      <c r="J22" s="22"/>
      <c r="K22" s="22"/>
      <c r="L22" s="142"/>
      <c r="M22" s="23"/>
      <c r="N22" s="23"/>
      <c r="O22" s="23"/>
      <c r="P22" s="23"/>
      <c r="Q22" s="23"/>
      <c r="R22" s="58"/>
      <c r="S22" s="23">
        <f t="shared" si="0"/>
        <v>0</v>
      </c>
      <c r="T22" s="23" t="str">
        <f t="shared" si="1"/>
        <v/>
      </c>
      <c r="U22" s="24"/>
    </row>
    <row r="23" customHeight="1" spans="1:21">
      <c r="A23" s="20"/>
      <c r="B23" s="20"/>
      <c r="C23" s="20"/>
      <c r="D23" s="20"/>
      <c r="E23" s="21"/>
      <c r="F23" s="65"/>
      <c r="G23" s="21"/>
      <c r="H23" s="20"/>
      <c r="I23" s="20"/>
      <c r="J23" s="22"/>
      <c r="K23" s="22"/>
      <c r="L23" s="142"/>
      <c r="M23" s="23"/>
      <c r="N23" s="23"/>
      <c r="O23" s="23"/>
      <c r="P23" s="23"/>
      <c r="Q23" s="23"/>
      <c r="R23" s="58"/>
      <c r="S23" s="23">
        <f t="shared" si="0"/>
        <v>0</v>
      </c>
      <c r="T23" s="23" t="str">
        <f t="shared" si="1"/>
        <v/>
      </c>
      <c r="U23" s="24"/>
    </row>
    <row r="24" customHeight="1" spans="1:21">
      <c r="A24" s="20"/>
      <c r="B24" s="20"/>
      <c r="C24" s="20"/>
      <c r="D24" s="20"/>
      <c r="E24" s="21"/>
      <c r="F24" s="65"/>
      <c r="G24" s="21"/>
      <c r="H24" s="20"/>
      <c r="I24" s="20"/>
      <c r="J24" s="22"/>
      <c r="K24" s="22"/>
      <c r="L24" s="142"/>
      <c r="M24" s="23"/>
      <c r="N24" s="23"/>
      <c r="O24" s="23"/>
      <c r="P24" s="23"/>
      <c r="Q24" s="23"/>
      <c r="R24" s="58"/>
      <c r="S24" s="23">
        <f t="shared" si="0"/>
        <v>0</v>
      </c>
      <c r="T24" s="23"/>
      <c r="U24" s="24"/>
    </row>
    <row r="25" customHeight="1" spans="1:21">
      <c r="A25" s="25" t="s">
        <v>282</v>
      </c>
      <c r="B25" s="66"/>
      <c r="C25" s="66"/>
      <c r="D25" s="66"/>
      <c r="E25" s="40"/>
      <c r="F25" s="65"/>
      <c r="G25" s="21"/>
      <c r="H25" s="20"/>
      <c r="I25" s="20"/>
      <c r="J25" s="22"/>
      <c r="K25" s="22"/>
      <c r="L25" s="20"/>
      <c r="M25" s="23">
        <f ca="1">SUM(M6:上一行)</f>
        <v>0</v>
      </c>
      <c r="N25" s="23">
        <f ca="1">SUM(N6:上一行)</f>
        <v>0</v>
      </c>
      <c r="O25" s="23">
        <f ca="1">SUM(O6:上一行)</f>
        <v>0</v>
      </c>
      <c r="P25" s="23">
        <f ca="1">SUM(P6:上一行)</f>
        <v>0</v>
      </c>
      <c r="Q25" s="23">
        <f ca="1">SUM(Q6:上一行)</f>
        <v>0</v>
      </c>
      <c r="R25" s="23"/>
      <c r="S25" s="23">
        <f ca="1">SUM(S6:上一行)</f>
        <v>0</v>
      </c>
      <c r="T25" s="23" t="str">
        <f ca="1" t="shared" si="1"/>
        <v/>
      </c>
      <c r="U25" s="24"/>
    </row>
    <row r="26" customHeight="1" spans="1:21">
      <c r="A26" s="25" t="s">
        <v>554</v>
      </c>
      <c r="B26" s="66"/>
      <c r="C26" s="66"/>
      <c r="D26" s="66"/>
      <c r="E26" s="40"/>
      <c r="F26" s="65"/>
      <c r="G26" s="21"/>
      <c r="H26" s="20"/>
      <c r="I26" s="20"/>
      <c r="J26" s="22"/>
      <c r="K26" s="22"/>
      <c r="L26" s="20"/>
      <c r="M26" s="108"/>
      <c r="N26" s="108"/>
      <c r="O26" s="108"/>
      <c r="P26" s="108"/>
      <c r="Q26" s="108"/>
      <c r="R26" s="143"/>
      <c r="S26" s="108"/>
      <c r="T26" s="23" t="str">
        <f t="shared" si="1"/>
        <v/>
      </c>
      <c r="U26" s="24"/>
    </row>
    <row r="27" customHeight="1" spans="1:21">
      <c r="A27" s="25" t="s">
        <v>282</v>
      </c>
      <c r="B27" s="66"/>
      <c r="C27" s="66"/>
      <c r="D27" s="66"/>
      <c r="E27" s="40"/>
      <c r="F27" s="65"/>
      <c r="G27" s="21"/>
      <c r="H27" s="20"/>
      <c r="I27" s="20"/>
      <c r="J27" s="22"/>
      <c r="K27" s="22"/>
      <c r="L27" s="20"/>
      <c r="M27" s="23">
        <f ca="1">M25-M26</f>
        <v>0</v>
      </c>
      <c r="N27" s="23">
        <f ca="1">N25-N26</f>
        <v>0</v>
      </c>
      <c r="O27" s="23">
        <f ca="1">O25-O26</f>
        <v>0</v>
      </c>
      <c r="P27" s="23">
        <f ca="1">P25-P26</f>
        <v>0</v>
      </c>
      <c r="Q27" s="23">
        <f ca="1">Q25-Q26</f>
        <v>0</v>
      </c>
      <c r="R27" s="23"/>
      <c r="S27" s="23">
        <f ca="1">S25-S26</f>
        <v>0</v>
      </c>
      <c r="T27" s="23" t="str">
        <f ca="1" t="shared" si="1"/>
        <v/>
      </c>
      <c r="U27" s="24"/>
    </row>
    <row r="28" customHeight="1" spans="1:15">
      <c r="A28" s="27" t="e">
        <f>#REF!&amp;#REF!</f>
        <v>#REF!</v>
      </c>
      <c r="M28" s="30"/>
      <c r="O28" s="30" t="e">
        <f>"评估人员："&amp;#REF!</f>
        <v>#REF!</v>
      </c>
    </row>
    <row r="29" customHeight="1" spans="1:1">
      <c r="A29" s="30" t="e">
        <f>CONCATENATE(#REF!,#REF!,#REF!,#REF!,#REF!,#REF!,#REF!)</f>
        <v>#REF!</v>
      </c>
    </row>
  </sheetData>
  <mergeCells count="22">
    <mergeCell ref="A1:U1"/>
    <mergeCell ref="A2:U2"/>
    <mergeCell ref="M4:N4"/>
    <mergeCell ref="O4:P4"/>
    <mergeCell ref="Q4:S4"/>
    <mergeCell ref="A25:E25"/>
    <mergeCell ref="A26:E26"/>
    <mergeCell ref="A27:E27"/>
    <mergeCell ref="A4:A5"/>
    <mergeCell ref="B4:B5"/>
    <mergeCell ref="C4:C5"/>
    <mergeCell ref="D4:D5"/>
    <mergeCell ref="E4:E5"/>
    <mergeCell ref="F4:F5"/>
    <mergeCell ref="G4:G5"/>
    <mergeCell ref="H4:H5"/>
    <mergeCell ref="I4:I5"/>
    <mergeCell ref="J4:J5"/>
    <mergeCell ref="K4:K5"/>
    <mergeCell ref="L4:L5"/>
    <mergeCell ref="T4:T5"/>
    <mergeCell ref="U4:U5"/>
  </mergeCells>
  <dataValidations count="1">
    <dataValidation allowBlank="1" showInputMessage="1" showErrorMessage="1" prompt="①车牌号、证载权利人应与车辆行驶证一致；②已行驶里程指截止评估基准日的行驶里程；③对于叉车等厂内搬运车辆请归入机器设备申报；④仪表盘、发动机等发生更换的应在备注栏注明；④按车辆明细申报，即使同批购入，价格相同，也要按明细申报。" sqref="A1:U1"/>
  </dataValidations>
  <printOptions horizontalCentered="1"/>
  <pageMargins left="0.35" right="0.35" top="0.79" bottom="0.79" header="0.94" footer="0.51"/>
  <pageSetup paperSize="9" fitToHeight="0" orientation="landscape" blackAndWhite="1" verticalDpi="600"/>
  <headerFooter alignWithMargins="0">
    <oddHeader>&amp;R&amp;"宋体,常规"表4-6-5
共&amp;N页，第&amp;P页</oddHead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workbookViewId="0">
      <selection activeCell="A1" sqref="A1:R1"/>
    </sheetView>
  </sheetViews>
  <sheetFormatPr defaultColWidth="8.6" defaultRowHeight="15.75" customHeight="1"/>
  <cols>
    <col min="1" max="1" width="4.2" style="11" customWidth="1"/>
    <col min="2" max="3" width="6.8" style="11" customWidth="1"/>
    <col min="4" max="4" width="9.6" style="11" customWidth="1"/>
    <col min="5" max="5" width="10.5" style="11" customWidth="1"/>
    <col min="6" max="7" width="5.3" style="11" customWidth="1"/>
    <col min="8" max="9" width="5.1" style="11" customWidth="1"/>
    <col min="10" max="10" width="8" style="11" customWidth="1"/>
    <col min="11" max="12" width="13" style="11" hidden="1" customWidth="1" outlineLevel="1"/>
    <col min="13" max="13" width="11.6" style="11" customWidth="1" collapsed="1"/>
    <col min="14" max="16" width="11.6" style="11" customWidth="1"/>
    <col min="17" max="17" width="7.6" style="11" customWidth="1"/>
    <col min="18" max="32" width="9" style="11"/>
    <col min="33" max="16384" width="8.6" style="11"/>
  </cols>
  <sheetData>
    <row r="1" s="9" customFormat="1" ht="30" customHeight="1" spans="1:18">
      <c r="A1" s="12" t="s">
        <v>911</v>
      </c>
      <c r="B1" s="13"/>
      <c r="C1" s="13"/>
      <c r="D1" s="13"/>
      <c r="E1" s="13"/>
      <c r="F1" s="13"/>
      <c r="G1" s="13"/>
      <c r="H1" s="13"/>
      <c r="I1" s="13"/>
      <c r="J1" s="13"/>
      <c r="K1" s="13"/>
      <c r="L1" s="13"/>
      <c r="M1" s="13"/>
      <c r="N1" s="13"/>
      <c r="O1" s="13"/>
      <c r="P1" s="13"/>
      <c r="Q1" s="13"/>
      <c r="R1" s="13"/>
    </row>
    <row r="2" ht="14.25" customHeight="1" spans="1:18">
      <c r="A2" s="14" t="e">
        <f>CONCATENATE(#REF!,#REF!,#REF!,#REF!,#REF!,#REF!,#REF!)</f>
        <v>#REF!</v>
      </c>
      <c r="B2" s="14"/>
      <c r="C2" s="14"/>
      <c r="D2" s="14"/>
      <c r="E2" s="14"/>
      <c r="F2" s="14"/>
      <c r="G2" s="14"/>
      <c r="H2" s="14"/>
      <c r="I2" s="14"/>
      <c r="J2" s="15"/>
      <c r="K2" s="15"/>
      <c r="L2" s="15"/>
      <c r="M2" s="15"/>
      <c r="N2" s="15"/>
      <c r="O2" s="15"/>
      <c r="P2" s="15"/>
      <c r="Q2" s="15"/>
      <c r="R2" s="15"/>
    </row>
    <row r="3" customHeight="1" spans="1:18">
      <c r="A3" s="16" t="e">
        <f>#REF!&amp;#REF!</f>
        <v>#REF!</v>
      </c>
      <c r="R3" s="17" t="s">
        <v>168</v>
      </c>
    </row>
    <row r="4" s="56" customFormat="1" customHeight="1" spans="1:18">
      <c r="A4" s="63" t="s">
        <v>169</v>
      </c>
      <c r="B4" s="63" t="s">
        <v>381</v>
      </c>
      <c r="C4" s="63" t="s">
        <v>508</v>
      </c>
      <c r="D4" s="132" t="s">
        <v>380</v>
      </c>
      <c r="E4" s="63" t="s">
        <v>512</v>
      </c>
      <c r="F4" s="63" t="s">
        <v>513</v>
      </c>
      <c r="G4" s="63" t="s">
        <v>514</v>
      </c>
      <c r="H4" s="63" t="s">
        <v>516</v>
      </c>
      <c r="I4" s="63" t="s">
        <v>517</v>
      </c>
      <c r="J4" s="63" t="s">
        <v>518</v>
      </c>
      <c r="K4" s="134" t="s">
        <v>141</v>
      </c>
      <c r="L4" s="135"/>
      <c r="M4" s="18" t="s">
        <v>142</v>
      </c>
      <c r="N4" s="20"/>
      <c r="O4" s="136" t="s">
        <v>143</v>
      </c>
      <c r="P4" s="137"/>
      <c r="Q4" s="63" t="s">
        <v>171</v>
      </c>
      <c r="R4" s="63" t="s">
        <v>240</v>
      </c>
    </row>
    <row r="5" s="56" customFormat="1" ht="13.2" spans="1:18">
      <c r="A5" s="64"/>
      <c r="B5" s="64"/>
      <c r="C5" s="64"/>
      <c r="D5" s="133"/>
      <c r="E5" s="64"/>
      <c r="F5" s="64"/>
      <c r="G5" s="64"/>
      <c r="H5" s="64"/>
      <c r="I5" s="64"/>
      <c r="J5" s="64"/>
      <c r="K5" s="19" t="s">
        <v>388</v>
      </c>
      <c r="L5" s="19" t="s">
        <v>389</v>
      </c>
      <c r="M5" s="18" t="s">
        <v>388</v>
      </c>
      <c r="N5" s="18" t="s">
        <v>389</v>
      </c>
      <c r="O5" s="18" t="s">
        <v>388</v>
      </c>
      <c r="P5" s="18" t="s">
        <v>389</v>
      </c>
      <c r="Q5" s="64"/>
      <c r="R5" s="64"/>
    </row>
    <row r="6" customHeight="1" spans="1:18">
      <c r="A6" s="20"/>
      <c r="B6" s="20"/>
      <c r="C6" s="20"/>
      <c r="D6" s="65"/>
      <c r="E6" s="21"/>
      <c r="F6" s="22"/>
      <c r="G6" s="20"/>
      <c r="H6" s="20"/>
      <c r="I6" s="20"/>
      <c r="J6" s="23"/>
      <c r="K6" s="108"/>
      <c r="L6" s="108"/>
      <c r="M6" s="108"/>
      <c r="N6" s="108"/>
      <c r="O6" s="108"/>
      <c r="P6" s="108"/>
      <c r="Q6" s="108" t="str">
        <f>IF(N6=0,"",(P6-N6)/N6*100)</f>
        <v/>
      </c>
      <c r="R6" s="24"/>
    </row>
    <row r="7" customHeight="1" spans="1:18">
      <c r="A7" s="20"/>
      <c r="B7" s="20"/>
      <c r="C7" s="20"/>
      <c r="D7" s="65"/>
      <c r="E7" s="21"/>
      <c r="F7" s="22"/>
      <c r="G7" s="20"/>
      <c r="H7" s="20"/>
      <c r="I7" s="20"/>
      <c r="J7" s="23"/>
      <c r="K7" s="23"/>
      <c r="L7" s="23"/>
      <c r="M7" s="23"/>
      <c r="N7" s="23"/>
      <c r="O7" s="23"/>
      <c r="P7" s="108"/>
      <c r="Q7" s="23" t="str">
        <f t="shared" ref="Q7:Q27" si="0">IF(N7=0,"",(P7-N7)/N7*100)</f>
        <v/>
      </c>
      <c r="R7" s="24"/>
    </row>
    <row r="8" customHeight="1" spans="1:18">
      <c r="A8" s="20"/>
      <c r="B8" s="20"/>
      <c r="C8" s="20"/>
      <c r="D8" s="65"/>
      <c r="E8" s="21"/>
      <c r="F8" s="22"/>
      <c r="G8" s="20"/>
      <c r="H8" s="20"/>
      <c r="I8" s="20"/>
      <c r="J8" s="23"/>
      <c r="K8" s="23"/>
      <c r="L8" s="23"/>
      <c r="M8" s="23"/>
      <c r="N8" s="23"/>
      <c r="O8" s="23"/>
      <c r="P8" s="108"/>
      <c r="Q8" s="23" t="str">
        <f t="shared" si="0"/>
        <v/>
      </c>
      <c r="R8" s="24"/>
    </row>
    <row r="9" customHeight="1" spans="1:18">
      <c r="A9" s="20"/>
      <c r="B9" s="20"/>
      <c r="C9" s="20"/>
      <c r="D9" s="65"/>
      <c r="E9" s="21"/>
      <c r="F9" s="22"/>
      <c r="G9" s="20"/>
      <c r="H9" s="20"/>
      <c r="I9" s="20"/>
      <c r="J9" s="23"/>
      <c r="K9" s="23"/>
      <c r="L9" s="23"/>
      <c r="M9" s="23"/>
      <c r="N9" s="23"/>
      <c r="O9" s="23"/>
      <c r="P9" s="108"/>
      <c r="Q9" s="23" t="str">
        <f t="shared" si="0"/>
        <v/>
      </c>
      <c r="R9" s="24"/>
    </row>
    <row r="10" customHeight="1" spans="1:18">
      <c r="A10" s="20"/>
      <c r="B10" s="20"/>
      <c r="C10" s="20"/>
      <c r="D10" s="65"/>
      <c r="E10" s="21"/>
      <c r="F10" s="22"/>
      <c r="G10" s="20"/>
      <c r="H10" s="20"/>
      <c r="I10" s="20"/>
      <c r="J10" s="23"/>
      <c r="K10" s="23"/>
      <c r="L10" s="23"/>
      <c r="M10" s="23"/>
      <c r="N10" s="23"/>
      <c r="O10" s="23"/>
      <c r="P10" s="108"/>
      <c r="Q10" s="23" t="str">
        <f t="shared" si="0"/>
        <v/>
      </c>
      <c r="R10" s="24"/>
    </row>
    <row r="11" customHeight="1" spans="1:18">
      <c r="A11" s="20"/>
      <c r="B11" s="20"/>
      <c r="C11" s="20"/>
      <c r="D11" s="65"/>
      <c r="E11" s="21"/>
      <c r="F11" s="22"/>
      <c r="G11" s="20"/>
      <c r="H11" s="20"/>
      <c r="I11" s="20"/>
      <c r="J11" s="23"/>
      <c r="K11" s="23"/>
      <c r="L11" s="23"/>
      <c r="M11" s="23"/>
      <c r="N11" s="23"/>
      <c r="O11" s="23"/>
      <c r="P11" s="108"/>
      <c r="Q11" s="23" t="str">
        <f t="shared" si="0"/>
        <v/>
      </c>
      <c r="R11" s="24"/>
    </row>
    <row r="12" customHeight="1" spans="1:18">
      <c r="A12" s="20"/>
      <c r="B12" s="20"/>
      <c r="C12" s="20"/>
      <c r="D12" s="65"/>
      <c r="E12" s="21"/>
      <c r="F12" s="22"/>
      <c r="G12" s="20"/>
      <c r="H12" s="20"/>
      <c r="I12" s="20"/>
      <c r="J12" s="23"/>
      <c r="K12" s="23"/>
      <c r="L12" s="23"/>
      <c r="M12" s="23"/>
      <c r="N12" s="23"/>
      <c r="O12" s="23"/>
      <c r="P12" s="108"/>
      <c r="Q12" s="23" t="str">
        <f t="shared" si="0"/>
        <v/>
      </c>
      <c r="R12" s="24"/>
    </row>
    <row r="13" customHeight="1" spans="1:18">
      <c r="A13" s="20"/>
      <c r="B13" s="20"/>
      <c r="C13" s="20"/>
      <c r="D13" s="65"/>
      <c r="E13" s="21"/>
      <c r="F13" s="22"/>
      <c r="G13" s="20"/>
      <c r="H13" s="20"/>
      <c r="I13" s="20"/>
      <c r="J13" s="23"/>
      <c r="K13" s="23"/>
      <c r="L13" s="23"/>
      <c r="M13" s="23"/>
      <c r="N13" s="23"/>
      <c r="O13" s="23"/>
      <c r="P13" s="108"/>
      <c r="Q13" s="23" t="str">
        <f t="shared" si="0"/>
        <v/>
      </c>
      <c r="R13" s="24"/>
    </row>
    <row r="14" customHeight="1" spans="1:18">
      <c r="A14" s="20"/>
      <c r="B14" s="20"/>
      <c r="C14" s="20"/>
      <c r="D14" s="65"/>
      <c r="E14" s="21"/>
      <c r="F14" s="22"/>
      <c r="G14" s="20"/>
      <c r="H14" s="20"/>
      <c r="I14" s="20"/>
      <c r="J14" s="23"/>
      <c r="K14" s="23"/>
      <c r="L14" s="23"/>
      <c r="M14" s="23"/>
      <c r="N14" s="23"/>
      <c r="O14" s="23"/>
      <c r="P14" s="108"/>
      <c r="Q14" s="23" t="str">
        <f t="shared" si="0"/>
        <v/>
      </c>
      <c r="R14" s="24"/>
    </row>
    <row r="15" customHeight="1" spans="1:18">
      <c r="A15" s="20"/>
      <c r="B15" s="20"/>
      <c r="C15" s="20"/>
      <c r="D15" s="65"/>
      <c r="E15" s="21"/>
      <c r="F15" s="22"/>
      <c r="G15" s="20"/>
      <c r="H15" s="20"/>
      <c r="I15" s="20"/>
      <c r="J15" s="23"/>
      <c r="K15" s="23"/>
      <c r="L15" s="23"/>
      <c r="M15" s="23"/>
      <c r="N15" s="23"/>
      <c r="O15" s="23"/>
      <c r="P15" s="108"/>
      <c r="Q15" s="23" t="str">
        <f t="shared" si="0"/>
        <v/>
      </c>
      <c r="R15" s="24"/>
    </row>
    <row r="16" customHeight="1" spans="1:18">
      <c r="A16" s="20"/>
      <c r="B16" s="20"/>
      <c r="C16" s="20"/>
      <c r="D16" s="65"/>
      <c r="E16" s="21"/>
      <c r="F16" s="22"/>
      <c r="G16" s="20"/>
      <c r="H16" s="20"/>
      <c r="I16" s="20"/>
      <c r="J16" s="23"/>
      <c r="K16" s="23"/>
      <c r="L16" s="23"/>
      <c r="M16" s="23"/>
      <c r="N16" s="23"/>
      <c r="O16" s="23"/>
      <c r="P16" s="108"/>
      <c r="Q16" s="23" t="str">
        <f t="shared" si="0"/>
        <v/>
      </c>
      <c r="R16" s="24"/>
    </row>
    <row r="17" customHeight="1" spans="1:18">
      <c r="A17" s="20"/>
      <c r="B17" s="20"/>
      <c r="C17" s="20"/>
      <c r="D17" s="65"/>
      <c r="E17" s="21"/>
      <c r="F17" s="22"/>
      <c r="G17" s="20"/>
      <c r="H17" s="20"/>
      <c r="I17" s="20"/>
      <c r="J17" s="23"/>
      <c r="K17" s="23"/>
      <c r="L17" s="23"/>
      <c r="M17" s="23"/>
      <c r="N17" s="23"/>
      <c r="O17" s="23"/>
      <c r="P17" s="108"/>
      <c r="Q17" s="23" t="str">
        <f t="shared" si="0"/>
        <v/>
      </c>
      <c r="R17" s="24"/>
    </row>
    <row r="18" customHeight="1" spans="1:18">
      <c r="A18" s="20"/>
      <c r="B18" s="20"/>
      <c r="C18" s="20"/>
      <c r="D18" s="65"/>
      <c r="E18" s="21"/>
      <c r="F18" s="22"/>
      <c r="G18" s="20"/>
      <c r="H18" s="20"/>
      <c r="I18" s="20"/>
      <c r="J18" s="23"/>
      <c r="K18" s="23"/>
      <c r="L18" s="23"/>
      <c r="M18" s="23"/>
      <c r="N18" s="23"/>
      <c r="O18" s="23"/>
      <c r="P18" s="108"/>
      <c r="Q18" s="23" t="str">
        <f t="shared" si="0"/>
        <v/>
      </c>
      <c r="R18" s="24"/>
    </row>
    <row r="19" customHeight="1" spans="1:18">
      <c r="A19" s="20"/>
      <c r="B19" s="20"/>
      <c r="C19" s="20"/>
      <c r="D19" s="65"/>
      <c r="E19" s="21"/>
      <c r="F19" s="22"/>
      <c r="G19" s="20"/>
      <c r="H19" s="20"/>
      <c r="I19" s="20"/>
      <c r="J19" s="23"/>
      <c r="K19" s="23"/>
      <c r="L19" s="23"/>
      <c r="M19" s="23"/>
      <c r="N19" s="23"/>
      <c r="O19" s="23"/>
      <c r="P19" s="108"/>
      <c r="Q19" s="23" t="str">
        <f t="shared" si="0"/>
        <v/>
      </c>
      <c r="R19" s="24"/>
    </row>
    <row r="20" customHeight="1" spans="1:18">
      <c r="A20" s="20"/>
      <c r="B20" s="20"/>
      <c r="C20" s="20"/>
      <c r="D20" s="65"/>
      <c r="E20" s="21"/>
      <c r="F20" s="22"/>
      <c r="G20" s="20"/>
      <c r="H20" s="20"/>
      <c r="I20" s="20"/>
      <c r="J20" s="23"/>
      <c r="K20" s="23"/>
      <c r="L20" s="23"/>
      <c r="M20" s="23"/>
      <c r="N20" s="23"/>
      <c r="O20" s="23"/>
      <c r="P20" s="108"/>
      <c r="Q20" s="23" t="str">
        <f t="shared" si="0"/>
        <v/>
      </c>
      <c r="R20" s="24"/>
    </row>
    <row r="21" customHeight="1" spans="1:18">
      <c r="A21" s="20"/>
      <c r="B21" s="20"/>
      <c r="C21" s="20"/>
      <c r="D21" s="65"/>
      <c r="E21" s="21"/>
      <c r="F21" s="22"/>
      <c r="G21" s="20"/>
      <c r="H21" s="20"/>
      <c r="I21" s="20"/>
      <c r="J21" s="23"/>
      <c r="K21" s="23"/>
      <c r="L21" s="23"/>
      <c r="M21" s="23"/>
      <c r="N21" s="23"/>
      <c r="O21" s="23"/>
      <c r="P21" s="108"/>
      <c r="Q21" s="23" t="str">
        <f t="shared" si="0"/>
        <v/>
      </c>
      <c r="R21" s="24"/>
    </row>
    <row r="22" customHeight="1" spans="1:18">
      <c r="A22" s="20"/>
      <c r="B22" s="20"/>
      <c r="C22" s="20"/>
      <c r="D22" s="65"/>
      <c r="E22" s="21"/>
      <c r="F22" s="22"/>
      <c r="G22" s="20"/>
      <c r="H22" s="20"/>
      <c r="I22" s="20"/>
      <c r="J22" s="23"/>
      <c r="K22" s="23"/>
      <c r="L22" s="23"/>
      <c r="M22" s="23"/>
      <c r="N22" s="23"/>
      <c r="O22" s="23"/>
      <c r="P22" s="108"/>
      <c r="Q22" s="23" t="str">
        <f t="shared" si="0"/>
        <v/>
      </c>
      <c r="R22" s="24"/>
    </row>
    <row r="23" customHeight="1" spans="1:18">
      <c r="A23" s="20"/>
      <c r="B23" s="20"/>
      <c r="C23" s="20"/>
      <c r="D23" s="65"/>
      <c r="E23" s="21"/>
      <c r="F23" s="22"/>
      <c r="G23" s="20"/>
      <c r="H23" s="20"/>
      <c r="I23" s="20"/>
      <c r="J23" s="23"/>
      <c r="K23" s="23"/>
      <c r="L23" s="23"/>
      <c r="M23" s="23"/>
      <c r="N23" s="23"/>
      <c r="O23" s="23"/>
      <c r="P23" s="108"/>
      <c r="Q23" s="23" t="str">
        <f t="shared" si="0"/>
        <v/>
      </c>
      <c r="R23" s="24"/>
    </row>
    <row r="24" customHeight="1" spans="1:18">
      <c r="A24" s="20"/>
      <c r="B24" s="20"/>
      <c r="C24" s="20"/>
      <c r="D24" s="65"/>
      <c r="E24" s="21"/>
      <c r="F24" s="22"/>
      <c r="G24" s="20"/>
      <c r="H24" s="20"/>
      <c r="I24" s="20"/>
      <c r="J24" s="23"/>
      <c r="K24" s="23"/>
      <c r="L24" s="23"/>
      <c r="M24" s="23"/>
      <c r="N24" s="23"/>
      <c r="O24" s="23"/>
      <c r="P24" s="108"/>
      <c r="Q24" s="23" t="str">
        <f t="shared" si="0"/>
        <v/>
      </c>
      <c r="R24" s="24"/>
    </row>
    <row r="25" customHeight="1" spans="1:18">
      <c r="A25" s="25" t="s">
        <v>241</v>
      </c>
      <c r="B25" s="66"/>
      <c r="C25" s="66"/>
      <c r="D25" s="66"/>
      <c r="E25" s="40"/>
      <c r="F25" s="22"/>
      <c r="G25" s="20"/>
      <c r="H25" s="20"/>
      <c r="I25" s="20"/>
      <c r="J25" s="23"/>
      <c r="K25" s="23">
        <f ca="1">SUM(K6:上一行)</f>
        <v>0</v>
      </c>
      <c r="L25" s="23">
        <f ca="1">SUM(L6:上一行)</f>
        <v>0</v>
      </c>
      <c r="M25" s="23">
        <f ca="1">SUM(M6:上一行)</f>
        <v>0</v>
      </c>
      <c r="N25" s="23">
        <f ca="1">SUM(N6:上一行)</f>
        <v>0</v>
      </c>
      <c r="O25" s="23">
        <f ca="1">SUM(O6:上一行)</f>
        <v>0</v>
      </c>
      <c r="P25" s="23">
        <f ca="1">SUM(P6:上一行)</f>
        <v>0</v>
      </c>
      <c r="Q25" s="23" t="str">
        <f ca="1" t="shared" si="0"/>
        <v/>
      </c>
      <c r="R25" s="24"/>
    </row>
    <row r="26" customHeight="1" spans="1:18">
      <c r="A26" s="25" t="s">
        <v>554</v>
      </c>
      <c r="B26" s="66"/>
      <c r="C26" s="66"/>
      <c r="D26" s="66"/>
      <c r="E26" s="40"/>
      <c r="F26" s="22"/>
      <c r="G26" s="20"/>
      <c r="H26" s="20"/>
      <c r="I26" s="20"/>
      <c r="J26" s="23"/>
      <c r="K26" s="108"/>
      <c r="L26" s="108"/>
      <c r="M26" s="108"/>
      <c r="N26" s="108"/>
      <c r="O26" s="108"/>
      <c r="P26" s="138"/>
      <c r="Q26" s="23" t="str">
        <f t="shared" si="0"/>
        <v/>
      </c>
      <c r="R26" s="24"/>
    </row>
    <row r="27" customHeight="1" spans="1:18">
      <c r="A27" s="25" t="s">
        <v>241</v>
      </c>
      <c r="B27" s="66"/>
      <c r="C27" s="66"/>
      <c r="D27" s="66"/>
      <c r="E27" s="40"/>
      <c r="F27" s="22"/>
      <c r="G27" s="20"/>
      <c r="H27" s="20"/>
      <c r="I27" s="20"/>
      <c r="J27" s="23"/>
      <c r="K27" s="23">
        <f ca="1" t="shared" ref="K27:P27" si="1">K25-K26</f>
        <v>0</v>
      </c>
      <c r="L27" s="23">
        <f ca="1" t="shared" si="1"/>
        <v>0</v>
      </c>
      <c r="M27" s="23">
        <f ca="1" t="shared" si="1"/>
        <v>0</v>
      </c>
      <c r="N27" s="23">
        <f ca="1" t="shared" si="1"/>
        <v>0</v>
      </c>
      <c r="O27" s="23">
        <f ca="1" t="shared" si="1"/>
        <v>0</v>
      </c>
      <c r="P27" s="23">
        <f ca="1" t="shared" si="1"/>
        <v>0</v>
      </c>
      <c r="Q27" s="23" t="str">
        <f ca="1" t="shared" si="0"/>
        <v/>
      </c>
      <c r="R27" s="24"/>
    </row>
    <row r="28" customHeight="1" spans="1:15">
      <c r="A28" s="27" t="e">
        <f>#REF!&amp;#REF!</f>
        <v>#REF!</v>
      </c>
      <c r="H28" s="16"/>
      <c r="K28" s="79"/>
      <c r="M28" s="79" t="e">
        <f>"评估人员："&amp;#REF!</f>
        <v>#REF!</v>
      </c>
      <c r="O28" s="79"/>
    </row>
    <row r="29" customHeight="1" spans="1:1">
      <c r="A29" s="30" t="e">
        <f>CONCATENATE(#REF!,#REF!,#REF!,#REF!,#REF!,#REF!,#REF!)</f>
        <v>#REF!</v>
      </c>
    </row>
  </sheetData>
  <mergeCells count="20">
    <mergeCell ref="A1:R1"/>
    <mergeCell ref="A2:R2"/>
    <mergeCell ref="K4:L4"/>
    <mergeCell ref="M4:N4"/>
    <mergeCell ref="O4:P4"/>
    <mergeCell ref="A25:E25"/>
    <mergeCell ref="A26:E26"/>
    <mergeCell ref="A27:E27"/>
    <mergeCell ref="A4:A5"/>
    <mergeCell ref="B4:B5"/>
    <mergeCell ref="C4:C5"/>
    <mergeCell ref="D4:D5"/>
    <mergeCell ref="E4:E5"/>
    <mergeCell ref="F4:F5"/>
    <mergeCell ref="G4:G5"/>
    <mergeCell ref="H4:H5"/>
    <mergeCell ref="I4:I5"/>
    <mergeCell ref="J4:J5"/>
    <mergeCell ref="Q4:Q5"/>
    <mergeCell ref="R4:R5"/>
  </mergeCells>
  <dataValidations count="1">
    <dataValidation allowBlank="1" showInputMessage="1" showErrorMessage="1" prompt="①土地使用权帐面值应按评估基准日财务帐列示的金额填列；②“土地开发程度”指基准日达到的状态，如“七通一平”；③“用地性质”指划拨地或出让地；“土地用途”指“工业、商业、住宅、综合”等；④“宗地面积”指纳入本次评估范围的地块面积；⑤“他项权利”指是否存在抵押等他项权利；⑥“土地使用起始时间”是指第一个使用权人取得土地使用权的日期。" sqref="A1:R1"/>
  </dataValidations>
  <printOptions horizontalCentered="1"/>
  <pageMargins left="0.35" right="0.35" top="0.79" bottom="0.79" header="0.94" footer="0.51"/>
  <pageSetup paperSize="9" fitToHeight="0" orientation="landscape" blackAndWhite="1" verticalDpi="600"/>
  <headerFooter alignWithMargins="0">
    <oddHeader>&amp;R&amp;"宋体,常规"表4-6-7
共&amp;N页，第&amp;P页</oddHeader>
  </headerFooter>
  <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FF"/>
    <pageSetUpPr fitToPage="1"/>
  </sheetPr>
  <dimension ref="A1:G28"/>
  <sheetViews>
    <sheetView workbookViewId="0">
      <selection activeCell="A1" sqref="A1:P1"/>
    </sheetView>
  </sheetViews>
  <sheetFormatPr defaultColWidth="8.6" defaultRowHeight="15.75" customHeight="1" outlineLevelCol="6"/>
  <cols>
    <col min="1" max="1" width="5.7" style="11" customWidth="1"/>
    <col min="2" max="2" width="30.7" style="11" customWidth="1"/>
    <col min="3" max="3" width="24.7" style="11" hidden="1" customWidth="1" outlineLevel="1"/>
    <col min="4" max="4" width="24.7" style="11" customWidth="1" collapsed="1"/>
    <col min="5" max="5" width="24.7" style="11" customWidth="1"/>
    <col min="6" max="6" width="22.5" style="11" customWidth="1"/>
    <col min="7" max="7" width="12.6" style="11" customWidth="1"/>
    <col min="8" max="32" width="9" style="11"/>
    <col min="33" max="16384" width="8.6" style="11"/>
  </cols>
  <sheetData>
    <row r="1" s="9" customFormat="1" ht="30" customHeight="1" spans="1:7">
      <c r="A1" s="12" t="s">
        <v>912</v>
      </c>
      <c r="B1" s="13"/>
      <c r="C1" s="13"/>
      <c r="D1" s="13"/>
      <c r="E1" s="13"/>
      <c r="F1" s="13"/>
      <c r="G1" s="13"/>
    </row>
    <row r="2" ht="14.25" customHeight="1" spans="1:7">
      <c r="A2" s="14" t="e">
        <f>CONCATENATE(#REF!,#REF!,#REF!,#REF!,#REF!,#REF!,#REF!)</f>
        <v>#REF!</v>
      </c>
      <c r="B2" s="14"/>
      <c r="C2" s="14"/>
      <c r="D2" s="14"/>
      <c r="E2" s="15"/>
      <c r="F2" s="15"/>
      <c r="G2" s="15"/>
    </row>
    <row r="3" customHeight="1" spans="1:7">
      <c r="A3" s="16" t="e">
        <f>#REF!&amp;#REF!</f>
        <v>#REF!</v>
      </c>
      <c r="G3" s="17" t="s">
        <v>168</v>
      </c>
    </row>
    <row r="4" s="10" customFormat="1" customHeight="1" spans="1:7">
      <c r="A4" s="46" t="s">
        <v>216</v>
      </c>
      <c r="B4" s="46" t="s">
        <v>183</v>
      </c>
      <c r="C4" s="47" t="s">
        <v>141</v>
      </c>
      <c r="D4" s="46" t="s">
        <v>142</v>
      </c>
      <c r="E4" s="46" t="s">
        <v>143</v>
      </c>
      <c r="F4" s="46" t="s">
        <v>170</v>
      </c>
      <c r="G4" s="46" t="s">
        <v>323</v>
      </c>
    </row>
    <row r="5" customHeight="1" spans="1:7">
      <c r="A5" s="46" t="s">
        <v>913</v>
      </c>
      <c r="B5" s="80" t="s">
        <v>914</v>
      </c>
      <c r="C5" s="23">
        <f ca="1">'在建-土建'!V27+'在建-矿建'!AD27</f>
        <v>0</v>
      </c>
      <c r="D5" s="23">
        <f ca="1">'在建-土建'!W27+'在建-矿建'!AE27</f>
        <v>0</v>
      </c>
      <c r="E5" s="23">
        <f ca="1">'在建-土建'!X27+'在建-矿建'!AF27</f>
        <v>0</v>
      </c>
      <c r="F5" s="23">
        <f ca="1">E5-D5</f>
        <v>0</v>
      </c>
      <c r="G5" s="23" t="str">
        <f ca="1">IF(D5=0,"",F5/D5*100)</f>
        <v/>
      </c>
    </row>
    <row r="6" customHeight="1" spans="1:7">
      <c r="A6" s="46" t="s">
        <v>915</v>
      </c>
      <c r="B6" s="80" t="s">
        <v>71</v>
      </c>
      <c r="C6" s="23">
        <f ca="1">'在建-设备'!K27</f>
        <v>0</v>
      </c>
      <c r="D6" s="23">
        <f ca="1">'在建-设备'!O27</f>
        <v>0</v>
      </c>
      <c r="E6" s="23">
        <f ca="1">'在建-设备'!S27</f>
        <v>0</v>
      </c>
      <c r="F6" s="23">
        <f ca="1">E6-D6</f>
        <v>0</v>
      </c>
      <c r="G6" s="23" t="str">
        <f ca="1">IF(D6=0,"",F6/D6*100)</f>
        <v/>
      </c>
    </row>
    <row r="7" customHeight="1" spans="1:7">
      <c r="A7" s="46" t="s">
        <v>916</v>
      </c>
      <c r="B7" s="80" t="s">
        <v>917</v>
      </c>
      <c r="C7" s="23">
        <f ca="1">'在建-待摊'!E27</f>
        <v>0</v>
      </c>
      <c r="D7" s="23">
        <f ca="1">'在建-待摊'!F27</f>
        <v>0</v>
      </c>
      <c r="E7" s="23">
        <f ca="1">'在建-待摊'!G27</f>
        <v>0</v>
      </c>
      <c r="F7" s="23">
        <f ca="1">E7-D7</f>
        <v>0</v>
      </c>
      <c r="G7" s="23" t="str">
        <f ca="1">IF(D7=0,"",F7/D7*100)</f>
        <v/>
      </c>
    </row>
    <row r="8" customHeight="1" spans="1:7">
      <c r="A8" s="46"/>
      <c r="B8" s="130"/>
      <c r="C8" s="23"/>
      <c r="D8" s="23"/>
      <c r="E8" s="23"/>
      <c r="F8" s="23"/>
      <c r="G8" s="23"/>
    </row>
    <row r="9" customHeight="1" spans="1:7">
      <c r="A9" s="46"/>
      <c r="B9" s="130"/>
      <c r="C9" s="23"/>
      <c r="D9" s="23"/>
      <c r="E9" s="23"/>
      <c r="F9" s="23"/>
      <c r="G9" s="23"/>
    </row>
    <row r="10" customHeight="1" spans="1:7">
      <c r="A10" s="46"/>
      <c r="B10" s="130"/>
      <c r="C10" s="23"/>
      <c r="D10" s="23"/>
      <c r="E10" s="23"/>
      <c r="F10" s="23"/>
      <c r="G10" s="23"/>
    </row>
    <row r="11" customHeight="1" spans="1:7">
      <c r="A11" s="46"/>
      <c r="B11" s="130"/>
      <c r="C11" s="23"/>
      <c r="D11" s="23"/>
      <c r="E11" s="23"/>
      <c r="F11" s="23"/>
      <c r="G11" s="23"/>
    </row>
    <row r="12" customHeight="1" spans="1:7">
      <c r="A12" s="46"/>
      <c r="B12" s="130"/>
      <c r="C12" s="23"/>
      <c r="D12" s="23"/>
      <c r="E12" s="23"/>
      <c r="F12" s="23"/>
      <c r="G12" s="23"/>
    </row>
    <row r="13" customHeight="1" spans="1:7">
      <c r="A13" s="46"/>
      <c r="B13" s="130"/>
      <c r="C13" s="23"/>
      <c r="D13" s="23"/>
      <c r="E13" s="23"/>
      <c r="F13" s="23"/>
      <c r="G13" s="23"/>
    </row>
    <row r="14" customHeight="1" spans="1:7">
      <c r="A14" s="46"/>
      <c r="B14" s="130"/>
      <c r="C14" s="23"/>
      <c r="D14" s="23"/>
      <c r="E14" s="23"/>
      <c r="F14" s="23"/>
      <c r="G14" s="23"/>
    </row>
    <row r="15" customHeight="1" spans="1:7">
      <c r="A15" s="46"/>
      <c r="B15" s="130"/>
      <c r="C15" s="23"/>
      <c r="D15" s="23"/>
      <c r="E15" s="23"/>
      <c r="F15" s="23"/>
      <c r="G15" s="23"/>
    </row>
    <row r="16" customHeight="1" spans="1:7">
      <c r="A16" s="46"/>
      <c r="B16" s="130"/>
      <c r="C16" s="23"/>
      <c r="D16" s="23"/>
      <c r="E16" s="23"/>
      <c r="F16" s="23"/>
      <c r="G16" s="23"/>
    </row>
    <row r="17" customHeight="1" spans="1:7">
      <c r="A17" s="46"/>
      <c r="B17" s="130"/>
      <c r="C17" s="23"/>
      <c r="D17" s="23"/>
      <c r="E17" s="23"/>
      <c r="F17" s="23"/>
      <c r="G17" s="23"/>
    </row>
    <row r="18" customHeight="1" spans="1:7">
      <c r="A18" s="46"/>
      <c r="B18" s="130"/>
      <c r="C18" s="23"/>
      <c r="D18" s="23"/>
      <c r="E18" s="23"/>
      <c r="F18" s="23"/>
      <c r="G18" s="23"/>
    </row>
    <row r="19" customHeight="1" spans="1:7">
      <c r="A19" s="46"/>
      <c r="B19" s="131"/>
      <c r="C19" s="23"/>
      <c r="D19" s="23"/>
      <c r="E19" s="23"/>
      <c r="F19" s="23"/>
      <c r="G19" s="23"/>
    </row>
    <row r="20" customHeight="1" spans="1:7">
      <c r="A20" s="46"/>
      <c r="B20" s="130"/>
      <c r="C20" s="23"/>
      <c r="D20" s="23"/>
      <c r="E20" s="23"/>
      <c r="F20" s="23"/>
      <c r="G20" s="23"/>
    </row>
    <row r="21" customHeight="1" spans="1:7">
      <c r="A21" s="46"/>
      <c r="B21" s="131"/>
      <c r="C21" s="23"/>
      <c r="D21" s="23"/>
      <c r="E21" s="23"/>
      <c r="F21" s="23"/>
      <c r="G21" s="23"/>
    </row>
    <row r="22" customHeight="1" spans="1:7">
      <c r="A22" s="46"/>
      <c r="B22" s="130"/>
      <c r="C22" s="23"/>
      <c r="D22" s="23"/>
      <c r="E22" s="23"/>
      <c r="F22" s="23"/>
      <c r="G22" s="23"/>
    </row>
    <row r="23" customHeight="1" spans="1:7">
      <c r="A23" s="46"/>
      <c r="B23" s="131"/>
      <c r="C23" s="23"/>
      <c r="D23" s="23"/>
      <c r="E23" s="23"/>
      <c r="F23" s="23"/>
      <c r="G23" s="23"/>
    </row>
    <row r="24" customHeight="1" spans="1:7">
      <c r="A24" s="46" t="s">
        <v>918</v>
      </c>
      <c r="B24" s="46" t="s">
        <v>919</v>
      </c>
      <c r="C24" s="23">
        <f ca="1">SUM(C5:C7)</f>
        <v>0</v>
      </c>
      <c r="D24" s="23">
        <f ca="1">SUM(D5:D7)</f>
        <v>0</v>
      </c>
      <c r="E24" s="23">
        <f ca="1">SUM(E5:E7)</f>
        <v>0</v>
      </c>
      <c r="F24" s="23">
        <f ca="1">SUM(F5:F23)</f>
        <v>0</v>
      </c>
      <c r="G24" s="23" t="str">
        <f ca="1">IF(D24=0,"",F24/D24*100)</f>
        <v/>
      </c>
    </row>
    <row r="25" customHeight="1" spans="1:7">
      <c r="A25" s="46" t="s">
        <v>918</v>
      </c>
      <c r="B25" s="46" t="s">
        <v>920</v>
      </c>
      <c r="C25" s="23">
        <f>SUM('在建-土建'!V28,'在建-矿建'!AD28,'在建-设备'!K28,'在建-待摊'!E28)</f>
        <v>0</v>
      </c>
      <c r="D25" s="23">
        <f>SUM('在建-土建'!W28,'在建-矿建'!AE28,'在建-设备'!O28,'在建-待摊'!F28)</f>
        <v>0</v>
      </c>
      <c r="E25" s="23">
        <f>SUM('在建-土建'!X28,'在建-矿建'!AF28,'在建-设备'!S28,'在建-待摊'!G28)</f>
        <v>0</v>
      </c>
      <c r="F25" s="23">
        <f>E25-D25</f>
        <v>0</v>
      </c>
      <c r="G25" s="23" t="str">
        <f>IF(D25=0,"",F25/D25*100)</f>
        <v/>
      </c>
    </row>
    <row r="26" customHeight="1" spans="1:7">
      <c r="A26" s="46" t="s">
        <v>918</v>
      </c>
      <c r="B26" s="46" t="s">
        <v>921</v>
      </c>
      <c r="C26" s="23">
        <f ca="1">C24-C25</f>
        <v>0</v>
      </c>
      <c r="D26" s="23">
        <f ca="1">D24-D25</f>
        <v>0</v>
      </c>
      <c r="E26" s="23">
        <f ca="1">E24-E25</f>
        <v>0</v>
      </c>
      <c r="F26" s="23">
        <f ca="1">F24-F25</f>
        <v>0</v>
      </c>
      <c r="G26" s="23" t="str">
        <f ca="1">IF(D26=0,"",F26/D26*100)</f>
        <v/>
      </c>
    </row>
    <row r="27" customHeight="1" spans="1:4">
      <c r="A27" s="27" t="e">
        <f>#REF!&amp;#REF!</f>
        <v>#REF!</v>
      </c>
      <c r="D27" s="11" t="e">
        <f>"评估人员："&amp;#REF!&amp;"  "&amp;#REF!</f>
        <v>#REF!</v>
      </c>
    </row>
    <row r="28" customHeight="1" spans="1:1">
      <c r="A28" s="30" t="e">
        <f>CONCATENATE(#REF!,#REF!,#REF!,#REF!,#REF!,#REF!,#REF!)</f>
        <v>#REF!</v>
      </c>
    </row>
  </sheetData>
  <mergeCells count="2">
    <mergeCell ref="A1:G1"/>
    <mergeCell ref="A2:G2"/>
  </mergeCells>
  <hyperlinks>
    <hyperlink ref="B5" location="'在建（土建）'!B1" display="在建工程-土建工程"/>
    <hyperlink ref="B6" location="'在建（设备）'!B1" display="在建工程-设备安装工程"/>
    <hyperlink ref="B7" location="'在建（待摊）'!B1" display="在建工程-待摊投资"/>
  </hyperlinks>
  <printOptions horizontalCentered="1"/>
  <pageMargins left="0.35" right="0.35" top="0.79" bottom="0.79" header="0.94" footer="0.51"/>
  <pageSetup paperSize="9" fitToHeight="0" orientation="landscape" blackAndWhite="1" verticalDpi="600"/>
  <headerFooter alignWithMargins="0">
    <oddHeader>&amp;R&amp;"宋体,常规"表4-7
共&amp;N页，第&amp;P页</oddHeader>
  </headerFooter>
  <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1"/>
  <sheetViews>
    <sheetView workbookViewId="0">
      <selection activeCell="A1" sqref="A1:Z1"/>
    </sheetView>
  </sheetViews>
  <sheetFormatPr defaultColWidth="8.6" defaultRowHeight="15.75" customHeight="1"/>
  <cols>
    <col min="1" max="1" width="5.3" style="11" customWidth="1"/>
    <col min="2" max="2" width="18.7" style="11" customWidth="1"/>
    <col min="3" max="4" width="6.7" style="11" customWidth="1"/>
    <col min="5" max="5" width="9.8" style="11" customWidth="1"/>
    <col min="6" max="15" width="6.7" style="11" customWidth="1"/>
    <col min="16" max="16" width="7.7" style="11" customWidth="1"/>
    <col min="17" max="17" width="7.3" style="11" customWidth="1"/>
    <col min="18" max="18" width="8.1" style="11" customWidth="1"/>
    <col min="19" max="19" width="10.7" style="11" customWidth="1"/>
    <col min="20" max="21" width="9" style="11"/>
    <col min="22" max="22" width="13.5" style="11" hidden="1" customWidth="1" outlineLevel="1"/>
    <col min="23" max="23" width="13.5" style="11" customWidth="1" collapsed="1"/>
    <col min="24" max="24" width="13.5" style="11" customWidth="1"/>
    <col min="25" max="25" width="8" style="11" customWidth="1"/>
    <col min="26" max="26" width="11.6" style="11" customWidth="1"/>
    <col min="27" max="32" width="9" style="11"/>
    <col min="33" max="16384" width="8.6" style="11"/>
  </cols>
  <sheetData>
    <row r="1" s="9" customFormat="1" ht="30" customHeight="1" spans="1:26">
      <c r="A1" s="12" t="s">
        <v>922</v>
      </c>
      <c r="B1" s="13"/>
      <c r="C1" s="13"/>
      <c r="D1" s="13"/>
      <c r="E1" s="13"/>
      <c r="F1" s="13"/>
      <c r="G1" s="13"/>
      <c r="H1" s="13"/>
      <c r="I1" s="13"/>
      <c r="J1" s="13"/>
      <c r="K1" s="13"/>
      <c r="L1" s="13"/>
      <c r="M1" s="13"/>
      <c r="N1" s="13"/>
      <c r="O1" s="13"/>
      <c r="P1" s="13"/>
      <c r="Q1" s="13"/>
      <c r="R1" s="13"/>
      <c r="S1" s="13"/>
      <c r="T1" s="13"/>
      <c r="U1" s="13"/>
      <c r="V1" s="13"/>
      <c r="W1" s="13"/>
      <c r="X1" s="13"/>
      <c r="Y1" s="13"/>
      <c r="Z1" s="13"/>
    </row>
    <row r="2" ht="14.25" customHeight="1" spans="1:26">
      <c r="A2" s="14" t="e">
        <f>CONCATENATE(#REF!,#REF!,#REF!,#REF!,#REF!,#REF!,#REF!)</f>
        <v>#REF!</v>
      </c>
      <c r="B2" s="14"/>
      <c r="C2" s="14"/>
      <c r="D2" s="14"/>
      <c r="E2" s="14"/>
      <c r="F2" s="14"/>
      <c r="G2" s="14"/>
      <c r="H2" s="14"/>
      <c r="I2" s="14"/>
      <c r="J2" s="14"/>
      <c r="K2" s="14"/>
      <c r="L2" s="14"/>
      <c r="M2" s="14"/>
      <c r="N2" s="14"/>
      <c r="O2" s="14"/>
      <c r="P2" s="14"/>
      <c r="Q2" s="14"/>
      <c r="R2" s="15"/>
      <c r="S2" s="15"/>
      <c r="T2" s="15"/>
      <c r="U2" s="15"/>
      <c r="V2" s="15"/>
      <c r="W2" s="15"/>
      <c r="X2" s="15"/>
      <c r="Y2" s="15"/>
      <c r="Z2" s="15"/>
    </row>
    <row r="3" customHeight="1" spans="1:26">
      <c r="A3" s="16" t="e">
        <f>#REF!&amp;#REF!</f>
        <v>#REF!</v>
      </c>
      <c r="Z3" s="17" t="s">
        <v>168</v>
      </c>
    </row>
    <row r="4" s="56" customFormat="1" ht="26.25" customHeight="1" spans="1:26">
      <c r="A4" s="63" t="s">
        <v>169</v>
      </c>
      <c r="B4" s="63" t="s">
        <v>112</v>
      </c>
      <c r="C4" s="63" t="s">
        <v>923</v>
      </c>
      <c r="D4" s="63" t="s">
        <v>924</v>
      </c>
      <c r="E4" s="63" t="s">
        <v>925</v>
      </c>
      <c r="F4" s="63" t="s">
        <v>926</v>
      </c>
      <c r="G4" s="63" t="s">
        <v>927</v>
      </c>
      <c r="H4" s="63" t="s">
        <v>515</v>
      </c>
      <c r="I4" s="63" t="s">
        <v>928</v>
      </c>
      <c r="J4" s="63" t="s">
        <v>929</v>
      </c>
      <c r="K4" s="63" t="s">
        <v>930</v>
      </c>
      <c r="L4" s="63" t="s">
        <v>931</v>
      </c>
      <c r="M4" s="63" t="s">
        <v>932</v>
      </c>
      <c r="N4" s="63" t="s">
        <v>933</v>
      </c>
      <c r="O4" s="63" t="s">
        <v>934</v>
      </c>
      <c r="P4" s="63" t="s">
        <v>500</v>
      </c>
      <c r="Q4" s="63" t="s">
        <v>935</v>
      </c>
      <c r="R4" s="63" t="s">
        <v>936</v>
      </c>
      <c r="S4" s="63" t="s">
        <v>365</v>
      </c>
      <c r="T4" s="63" t="s">
        <v>937</v>
      </c>
      <c r="U4" s="63" t="s">
        <v>938</v>
      </c>
      <c r="V4" s="76" t="s">
        <v>141</v>
      </c>
      <c r="W4" s="63" t="s">
        <v>142</v>
      </c>
      <c r="X4" s="63" t="s">
        <v>143</v>
      </c>
      <c r="Y4" s="63" t="s">
        <v>171</v>
      </c>
      <c r="Z4" s="63" t="s">
        <v>240</v>
      </c>
    </row>
    <row r="5" s="129" customFormat="1" ht="26.25" customHeight="1" spans="1:26">
      <c r="A5" s="64"/>
      <c r="B5" s="64"/>
      <c r="C5" s="64"/>
      <c r="D5" s="64"/>
      <c r="E5" s="64"/>
      <c r="F5" s="64"/>
      <c r="G5" s="64"/>
      <c r="H5" s="64"/>
      <c r="I5" s="64"/>
      <c r="J5" s="64"/>
      <c r="K5" s="64"/>
      <c r="L5" s="64"/>
      <c r="M5" s="64"/>
      <c r="N5" s="64"/>
      <c r="O5" s="64"/>
      <c r="P5" s="64"/>
      <c r="Q5" s="64"/>
      <c r="R5" s="64"/>
      <c r="S5" s="64"/>
      <c r="T5" s="64"/>
      <c r="U5" s="64"/>
      <c r="V5" s="78"/>
      <c r="W5" s="64"/>
      <c r="X5" s="64"/>
      <c r="Y5" s="64" t="str">
        <f>IF(W5=0,"",(X5-W5)/W5*100)</f>
        <v/>
      </c>
      <c r="Z5" s="64"/>
    </row>
    <row r="6" customHeight="1" spans="1:26">
      <c r="A6" s="20"/>
      <c r="B6" s="21"/>
      <c r="C6" s="21"/>
      <c r="D6" s="21"/>
      <c r="E6" s="21"/>
      <c r="F6" s="21"/>
      <c r="G6" s="21"/>
      <c r="H6" s="21"/>
      <c r="I6" s="21"/>
      <c r="J6" s="21"/>
      <c r="K6" s="21"/>
      <c r="L6" s="21"/>
      <c r="M6" s="21"/>
      <c r="N6" s="21"/>
      <c r="O6" s="21"/>
      <c r="P6" s="21"/>
      <c r="Q6" s="21"/>
      <c r="R6" s="22"/>
      <c r="S6" s="22"/>
      <c r="T6" s="20"/>
      <c r="U6" s="20"/>
      <c r="V6" s="23"/>
      <c r="W6" s="23"/>
      <c r="X6" s="23"/>
      <c r="Y6" s="23" t="str">
        <f t="shared" ref="Y6:Y29" si="0">IF(W6=0,"",(X6-W6)/W6*100)</f>
        <v/>
      </c>
      <c r="Z6" s="24"/>
    </row>
    <row r="7" customHeight="1" spans="1:26">
      <c r="A7" s="20"/>
      <c r="B7" s="21"/>
      <c r="C7" s="21"/>
      <c r="D7" s="21"/>
      <c r="E7" s="21"/>
      <c r="F7" s="21"/>
      <c r="G7" s="21"/>
      <c r="H7" s="21"/>
      <c r="I7" s="21"/>
      <c r="J7" s="21"/>
      <c r="K7" s="21"/>
      <c r="L7" s="21"/>
      <c r="M7" s="21"/>
      <c r="N7" s="21"/>
      <c r="O7" s="21"/>
      <c r="P7" s="21"/>
      <c r="Q7" s="21"/>
      <c r="R7" s="22"/>
      <c r="S7" s="22"/>
      <c r="T7" s="20"/>
      <c r="U7" s="20"/>
      <c r="V7" s="23"/>
      <c r="W7" s="23"/>
      <c r="X7" s="23"/>
      <c r="Y7" s="23" t="str">
        <f t="shared" si="0"/>
        <v/>
      </c>
      <c r="Z7" s="24"/>
    </row>
    <row r="8" customHeight="1" spans="1:26">
      <c r="A8" s="20"/>
      <c r="B8" s="21"/>
      <c r="C8" s="21"/>
      <c r="D8" s="21"/>
      <c r="E8" s="21"/>
      <c r="F8" s="21"/>
      <c r="G8" s="21"/>
      <c r="H8" s="21"/>
      <c r="I8" s="21"/>
      <c r="J8" s="21"/>
      <c r="K8" s="21"/>
      <c r="L8" s="21"/>
      <c r="M8" s="21"/>
      <c r="N8" s="21"/>
      <c r="O8" s="21"/>
      <c r="P8" s="21"/>
      <c r="Q8" s="21"/>
      <c r="R8" s="22"/>
      <c r="S8" s="22"/>
      <c r="T8" s="20"/>
      <c r="U8" s="20"/>
      <c r="V8" s="23"/>
      <c r="W8" s="23"/>
      <c r="X8" s="23"/>
      <c r="Y8" s="23" t="str">
        <f t="shared" si="0"/>
        <v/>
      </c>
      <c r="Z8" s="24"/>
    </row>
    <row r="9" customHeight="1" spans="1:26">
      <c r="A9" s="20"/>
      <c r="B9" s="21"/>
      <c r="C9" s="21"/>
      <c r="D9" s="21"/>
      <c r="E9" s="21"/>
      <c r="F9" s="21"/>
      <c r="G9" s="21"/>
      <c r="H9" s="21"/>
      <c r="I9" s="21"/>
      <c r="J9" s="21"/>
      <c r="K9" s="21"/>
      <c r="L9" s="21"/>
      <c r="M9" s="21"/>
      <c r="N9" s="21"/>
      <c r="O9" s="21"/>
      <c r="P9" s="21"/>
      <c r="Q9" s="21"/>
      <c r="R9" s="22"/>
      <c r="S9" s="22"/>
      <c r="T9" s="20"/>
      <c r="U9" s="20"/>
      <c r="V9" s="23"/>
      <c r="W9" s="23"/>
      <c r="X9" s="23"/>
      <c r="Y9" s="23" t="str">
        <f t="shared" si="0"/>
        <v/>
      </c>
      <c r="Z9" s="24"/>
    </row>
    <row r="10" customHeight="1" spans="1:26">
      <c r="A10" s="20"/>
      <c r="B10" s="21"/>
      <c r="C10" s="21"/>
      <c r="D10" s="21"/>
      <c r="E10" s="21"/>
      <c r="F10" s="21"/>
      <c r="G10" s="21"/>
      <c r="H10" s="21"/>
      <c r="I10" s="21"/>
      <c r="J10" s="21"/>
      <c r="K10" s="21"/>
      <c r="L10" s="21"/>
      <c r="M10" s="21"/>
      <c r="N10" s="21"/>
      <c r="O10" s="21"/>
      <c r="P10" s="21"/>
      <c r="Q10" s="21"/>
      <c r="R10" s="22"/>
      <c r="S10" s="22"/>
      <c r="T10" s="20"/>
      <c r="U10" s="20"/>
      <c r="V10" s="23"/>
      <c r="W10" s="23"/>
      <c r="X10" s="23"/>
      <c r="Y10" s="23" t="str">
        <f t="shared" si="0"/>
        <v/>
      </c>
      <c r="Z10" s="24"/>
    </row>
    <row r="11" customHeight="1" spans="1:26">
      <c r="A11" s="20"/>
      <c r="B11" s="21"/>
      <c r="C11" s="21"/>
      <c r="D11" s="21"/>
      <c r="E11" s="21"/>
      <c r="F11" s="21"/>
      <c r="G11" s="21"/>
      <c r="H11" s="21"/>
      <c r="I11" s="21"/>
      <c r="J11" s="21"/>
      <c r="K11" s="21"/>
      <c r="L11" s="21"/>
      <c r="M11" s="21"/>
      <c r="N11" s="21"/>
      <c r="O11" s="21"/>
      <c r="P11" s="21"/>
      <c r="Q11" s="21"/>
      <c r="R11" s="22"/>
      <c r="S11" s="22"/>
      <c r="T11" s="20"/>
      <c r="U11" s="20"/>
      <c r="V11" s="23"/>
      <c r="W11" s="23"/>
      <c r="X11" s="23"/>
      <c r="Y11" s="23" t="str">
        <f t="shared" si="0"/>
        <v/>
      </c>
      <c r="Z11" s="24"/>
    </row>
    <row r="12" customHeight="1" spans="1:26">
      <c r="A12" s="20"/>
      <c r="B12" s="21"/>
      <c r="C12" s="21"/>
      <c r="D12" s="21"/>
      <c r="E12" s="21"/>
      <c r="F12" s="21"/>
      <c r="G12" s="21"/>
      <c r="H12" s="21"/>
      <c r="I12" s="21"/>
      <c r="J12" s="21"/>
      <c r="K12" s="21"/>
      <c r="L12" s="21"/>
      <c r="M12" s="21"/>
      <c r="N12" s="21"/>
      <c r="O12" s="21"/>
      <c r="P12" s="21"/>
      <c r="Q12" s="21"/>
      <c r="R12" s="22"/>
      <c r="S12" s="22"/>
      <c r="T12" s="20"/>
      <c r="U12" s="20"/>
      <c r="V12" s="23"/>
      <c r="W12" s="23"/>
      <c r="X12" s="23"/>
      <c r="Y12" s="23" t="str">
        <f t="shared" si="0"/>
        <v/>
      </c>
      <c r="Z12" s="24"/>
    </row>
    <row r="13" customHeight="1" spans="1:26">
      <c r="A13" s="20"/>
      <c r="B13" s="21"/>
      <c r="C13" s="21"/>
      <c r="D13" s="21"/>
      <c r="E13" s="21"/>
      <c r="F13" s="21"/>
      <c r="G13" s="21"/>
      <c r="H13" s="21"/>
      <c r="I13" s="21"/>
      <c r="J13" s="21"/>
      <c r="K13" s="21"/>
      <c r="L13" s="21"/>
      <c r="M13" s="21"/>
      <c r="N13" s="21"/>
      <c r="O13" s="21"/>
      <c r="P13" s="21"/>
      <c r="Q13" s="21"/>
      <c r="R13" s="22"/>
      <c r="S13" s="22"/>
      <c r="T13" s="20"/>
      <c r="U13" s="20"/>
      <c r="V13" s="23"/>
      <c r="W13" s="23"/>
      <c r="X13" s="23"/>
      <c r="Y13" s="23" t="str">
        <f t="shared" si="0"/>
        <v/>
      </c>
      <c r="Z13" s="24"/>
    </row>
    <row r="14" customHeight="1" spans="1:26">
      <c r="A14" s="20"/>
      <c r="B14" s="21"/>
      <c r="C14" s="21"/>
      <c r="D14" s="21"/>
      <c r="E14" s="21"/>
      <c r="F14" s="21"/>
      <c r="G14" s="21"/>
      <c r="H14" s="21"/>
      <c r="I14" s="21"/>
      <c r="J14" s="21"/>
      <c r="K14" s="21"/>
      <c r="L14" s="21"/>
      <c r="M14" s="21"/>
      <c r="N14" s="21"/>
      <c r="O14" s="21"/>
      <c r="P14" s="21"/>
      <c r="Q14" s="21"/>
      <c r="R14" s="22"/>
      <c r="S14" s="22"/>
      <c r="T14" s="20"/>
      <c r="U14" s="20"/>
      <c r="V14" s="23"/>
      <c r="W14" s="23"/>
      <c r="X14" s="23"/>
      <c r="Y14" s="23" t="str">
        <f t="shared" si="0"/>
        <v/>
      </c>
      <c r="Z14" s="24"/>
    </row>
    <row r="15" customHeight="1" spans="1:26">
      <c r="A15" s="20"/>
      <c r="B15" s="21"/>
      <c r="C15" s="21"/>
      <c r="D15" s="21"/>
      <c r="E15" s="21"/>
      <c r="F15" s="21"/>
      <c r="G15" s="21"/>
      <c r="H15" s="21"/>
      <c r="I15" s="21"/>
      <c r="J15" s="21"/>
      <c r="K15" s="21"/>
      <c r="L15" s="21"/>
      <c r="M15" s="21"/>
      <c r="N15" s="21"/>
      <c r="O15" s="21"/>
      <c r="P15" s="21"/>
      <c r="Q15" s="21"/>
      <c r="R15" s="22"/>
      <c r="S15" s="22"/>
      <c r="T15" s="20"/>
      <c r="U15" s="20"/>
      <c r="V15" s="23"/>
      <c r="W15" s="23"/>
      <c r="X15" s="23"/>
      <c r="Y15" s="23" t="str">
        <f t="shared" si="0"/>
        <v/>
      </c>
      <c r="Z15" s="24"/>
    </row>
    <row r="16" customHeight="1" spans="1:26">
      <c r="A16" s="20"/>
      <c r="B16" s="21"/>
      <c r="C16" s="21"/>
      <c r="D16" s="21"/>
      <c r="E16" s="21"/>
      <c r="F16" s="21"/>
      <c r="G16" s="21"/>
      <c r="H16" s="21"/>
      <c r="I16" s="21"/>
      <c r="J16" s="21"/>
      <c r="K16" s="21"/>
      <c r="L16" s="21"/>
      <c r="M16" s="21"/>
      <c r="N16" s="21"/>
      <c r="O16" s="21"/>
      <c r="P16" s="21"/>
      <c r="Q16" s="21"/>
      <c r="R16" s="22"/>
      <c r="S16" s="22"/>
      <c r="T16" s="20"/>
      <c r="U16" s="20"/>
      <c r="V16" s="23"/>
      <c r="W16" s="23"/>
      <c r="X16" s="23"/>
      <c r="Y16" s="23" t="str">
        <f t="shared" si="0"/>
        <v/>
      </c>
      <c r="Z16" s="24"/>
    </row>
    <row r="17" customHeight="1" spans="1:26">
      <c r="A17" s="20"/>
      <c r="B17" s="21"/>
      <c r="C17" s="21"/>
      <c r="D17" s="21"/>
      <c r="E17" s="21"/>
      <c r="F17" s="21"/>
      <c r="G17" s="21"/>
      <c r="H17" s="21"/>
      <c r="I17" s="21"/>
      <c r="J17" s="21"/>
      <c r="K17" s="21"/>
      <c r="L17" s="21"/>
      <c r="M17" s="21"/>
      <c r="N17" s="21"/>
      <c r="O17" s="21"/>
      <c r="P17" s="21"/>
      <c r="Q17" s="21"/>
      <c r="R17" s="22"/>
      <c r="S17" s="22"/>
      <c r="T17" s="20"/>
      <c r="U17" s="20"/>
      <c r="V17" s="23"/>
      <c r="W17" s="23"/>
      <c r="X17" s="23"/>
      <c r="Y17" s="23" t="str">
        <f t="shared" si="0"/>
        <v/>
      </c>
      <c r="Z17" s="24"/>
    </row>
    <row r="18" customHeight="1" spans="1:26">
      <c r="A18" s="20"/>
      <c r="B18" s="21"/>
      <c r="C18" s="21"/>
      <c r="D18" s="21"/>
      <c r="E18" s="21"/>
      <c r="F18" s="21"/>
      <c r="G18" s="21"/>
      <c r="H18" s="21"/>
      <c r="I18" s="21"/>
      <c r="J18" s="21"/>
      <c r="K18" s="21"/>
      <c r="L18" s="21"/>
      <c r="M18" s="21"/>
      <c r="N18" s="21"/>
      <c r="O18" s="21"/>
      <c r="P18" s="21"/>
      <c r="Q18" s="21"/>
      <c r="R18" s="22"/>
      <c r="S18" s="22"/>
      <c r="T18" s="20"/>
      <c r="U18" s="20"/>
      <c r="V18" s="23"/>
      <c r="W18" s="23"/>
      <c r="X18" s="23"/>
      <c r="Y18" s="23" t="str">
        <f t="shared" si="0"/>
        <v/>
      </c>
      <c r="Z18" s="24"/>
    </row>
    <row r="19" customHeight="1" spans="1:26">
      <c r="A19" s="20"/>
      <c r="B19" s="21"/>
      <c r="C19" s="21"/>
      <c r="D19" s="21"/>
      <c r="E19" s="21"/>
      <c r="F19" s="21"/>
      <c r="G19" s="21"/>
      <c r="H19" s="21"/>
      <c r="I19" s="21"/>
      <c r="J19" s="21"/>
      <c r="K19" s="21"/>
      <c r="L19" s="21"/>
      <c r="M19" s="21"/>
      <c r="N19" s="21"/>
      <c r="O19" s="21"/>
      <c r="P19" s="21"/>
      <c r="Q19" s="21"/>
      <c r="R19" s="22"/>
      <c r="S19" s="22"/>
      <c r="T19" s="20"/>
      <c r="U19" s="20"/>
      <c r="V19" s="23"/>
      <c r="W19" s="23"/>
      <c r="X19" s="23"/>
      <c r="Y19" s="23" t="str">
        <f t="shared" si="0"/>
        <v/>
      </c>
      <c r="Z19" s="24"/>
    </row>
    <row r="20" customHeight="1" spans="1:26">
      <c r="A20" s="20"/>
      <c r="B20" s="21"/>
      <c r="C20" s="21"/>
      <c r="D20" s="21"/>
      <c r="E20" s="21"/>
      <c r="F20" s="21"/>
      <c r="G20" s="21"/>
      <c r="H20" s="21"/>
      <c r="I20" s="21"/>
      <c r="J20" s="21"/>
      <c r="K20" s="21"/>
      <c r="L20" s="21"/>
      <c r="M20" s="21"/>
      <c r="N20" s="21"/>
      <c r="O20" s="21"/>
      <c r="P20" s="21"/>
      <c r="Q20" s="21"/>
      <c r="R20" s="22"/>
      <c r="S20" s="22"/>
      <c r="T20" s="20"/>
      <c r="U20" s="20"/>
      <c r="V20" s="23"/>
      <c r="W20" s="23"/>
      <c r="X20" s="23"/>
      <c r="Y20" s="23" t="str">
        <f t="shared" si="0"/>
        <v/>
      </c>
      <c r="Z20" s="24"/>
    </row>
    <row r="21" customHeight="1" spans="1:26">
      <c r="A21" s="20"/>
      <c r="B21" s="21"/>
      <c r="C21" s="21"/>
      <c r="D21" s="21"/>
      <c r="E21" s="21"/>
      <c r="F21" s="21"/>
      <c r="G21" s="21"/>
      <c r="H21" s="21"/>
      <c r="I21" s="21"/>
      <c r="J21" s="21"/>
      <c r="K21" s="21"/>
      <c r="L21" s="21"/>
      <c r="M21" s="21"/>
      <c r="N21" s="21"/>
      <c r="O21" s="21"/>
      <c r="P21" s="21"/>
      <c r="Q21" s="21"/>
      <c r="R21" s="22"/>
      <c r="S21" s="22"/>
      <c r="T21" s="20"/>
      <c r="U21" s="20"/>
      <c r="V21" s="23"/>
      <c r="W21" s="23"/>
      <c r="X21" s="23"/>
      <c r="Y21" s="23" t="str">
        <f t="shared" si="0"/>
        <v/>
      </c>
      <c r="Z21" s="24"/>
    </row>
    <row r="22" customHeight="1" spans="1:26">
      <c r="A22" s="20"/>
      <c r="B22" s="21"/>
      <c r="C22" s="21"/>
      <c r="D22" s="21"/>
      <c r="E22" s="21"/>
      <c r="F22" s="21"/>
      <c r="G22" s="21"/>
      <c r="H22" s="21"/>
      <c r="I22" s="21"/>
      <c r="J22" s="21"/>
      <c r="K22" s="21"/>
      <c r="L22" s="21"/>
      <c r="M22" s="21"/>
      <c r="N22" s="21"/>
      <c r="O22" s="21"/>
      <c r="P22" s="21"/>
      <c r="Q22" s="21"/>
      <c r="R22" s="22"/>
      <c r="S22" s="22"/>
      <c r="T22" s="20"/>
      <c r="U22" s="20"/>
      <c r="V22" s="23"/>
      <c r="W22" s="23"/>
      <c r="X22" s="23"/>
      <c r="Y22" s="23" t="str">
        <f t="shared" si="0"/>
        <v/>
      </c>
      <c r="Z22" s="24"/>
    </row>
    <row r="23" customHeight="1" spans="1:26">
      <c r="A23" s="20"/>
      <c r="B23" s="21"/>
      <c r="C23" s="21"/>
      <c r="D23" s="21"/>
      <c r="E23" s="21"/>
      <c r="F23" s="21"/>
      <c r="G23" s="21"/>
      <c r="H23" s="21"/>
      <c r="I23" s="21"/>
      <c r="J23" s="21"/>
      <c r="K23" s="21"/>
      <c r="L23" s="21"/>
      <c r="M23" s="21"/>
      <c r="N23" s="21"/>
      <c r="O23" s="21"/>
      <c r="P23" s="21"/>
      <c r="Q23" s="21"/>
      <c r="R23" s="22"/>
      <c r="S23" s="22"/>
      <c r="T23" s="20"/>
      <c r="U23" s="20"/>
      <c r="V23" s="23"/>
      <c r="W23" s="23"/>
      <c r="X23" s="23"/>
      <c r="Y23" s="23" t="str">
        <f t="shared" si="0"/>
        <v/>
      </c>
      <c r="Z23" s="24"/>
    </row>
    <row r="24" customHeight="1" spans="1:26">
      <c r="A24" s="20"/>
      <c r="B24" s="21"/>
      <c r="C24" s="21"/>
      <c r="D24" s="21"/>
      <c r="E24" s="21"/>
      <c r="F24" s="21"/>
      <c r="G24" s="21"/>
      <c r="H24" s="21"/>
      <c r="I24" s="21"/>
      <c r="J24" s="21"/>
      <c r="K24" s="21"/>
      <c r="L24" s="21"/>
      <c r="M24" s="21"/>
      <c r="N24" s="21"/>
      <c r="O24" s="21"/>
      <c r="P24" s="21"/>
      <c r="Q24" s="21"/>
      <c r="R24" s="22"/>
      <c r="S24" s="22"/>
      <c r="T24" s="20"/>
      <c r="U24" s="20"/>
      <c r="V24" s="23"/>
      <c r="W24" s="23"/>
      <c r="X24" s="23"/>
      <c r="Y24" s="23" t="str">
        <f t="shared" si="0"/>
        <v/>
      </c>
      <c r="Z24" s="24"/>
    </row>
    <row r="25" customHeight="1" spans="1:26">
      <c r="A25" s="20"/>
      <c r="B25" s="21"/>
      <c r="C25" s="21"/>
      <c r="D25" s="21"/>
      <c r="E25" s="21"/>
      <c r="F25" s="21"/>
      <c r="G25" s="21"/>
      <c r="H25" s="21"/>
      <c r="I25" s="21"/>
      <c r="J25" s="21"/>
      <c r="K25" s="21"/>
      <c r="L25" s="21"/>
      <c r="M25" s="21"/>
      <c r="N25" s="21"/>
      <c r="O25" s="21"/>
      <c r="P25" s="21"/>
      <c r="Q25" s="21"/>
      <c r="R25" s="22"/>
      <c r="S25" s="22"/>
      <c r="T25" s="20"/>
      <c r="U25" s="20"/>
      <c r="V25" s="23"/>
      <c r="W25" s="23"/>
      <c r="X25" s="23"/>
      <c r="Y25" s="23"/>
      <c r="Z25" s="24"/>
    </row>
    <row r="26" customHeight="1" spans="1:26">
      <c r="A26" s="20"/>
      <c r="B26" s="21"/>
      <c r="C26" s="21"/>
      <c r="D26" s="21"/>
      <c r="E26" s="53"/>
      <c r="F26" s="53"/>
      <c r="G26" s="53"/>
      <c r="H26" s="53"/>
      <c r="I26" s="53"/>
      <c r="J26" s="53"/>
      <c r="K26" s="53"/>
      <c r="L26" s="53"/>
      <c r="M26" s="53"/>
      <c r="N26" s="53"/>
      <c r="O26" s="53"/>
      <c r="P26" s="53"/>
      <c r="Q26" s="53"/>
      <c r="R26" s="22"/>
      <c r="S26" s="22"/>
      <c r="T26" s="20"/>
      <c r="U26" s="20"/>
      <c r="V26" s="23"/>
      <c r="W26" s="23"/>
      <c r="X26" s="23"/>
      <c r="Y26" s="23"/>
      <c r="Z26" s="24"/>
    </row>
    <row r="27" customHeight="1" spans="1:26">
      <c r="A27" s="25" t="s">
        <v>241</v>
      </c>
      <c r="B27" s="40"/>
      <c r="C27" s="40"/>
      <c r="D27" s="40"/>
      <c r="E27" s="40"/>
      <c r="F27" s="40"/>
      <c r="G27" s="40"/>
      <c r="H27" s="40"/>
      <c r="I27" s="40"/>
      <c r="J27" s="40"/>
      <c r="K27" s="40"/>
      <c r="L27" s="40"/>
      <c r="M27" s="40"/>
      <c r="N27" s="40"/>
      <c r="O27" s="40"/>
      <c r="P27" s="40"/>
      <c r="Q27" s="40"/>
      <c r="R27" s="22"/>
      <c r="S27" s="22"/>
      <c r="T27" s="20"/>
      <c r="U27" s="20"/>
      <c r="V27" s="23">
        <f ca="1">SUM(V6:上一行)</f>
        <v>0</v>
      </c>
      <c r="W27" s="23">
        <f ca="1">SUM(W6:上一行)</f>
        <v>0</v>
      </c>
      <c r="X27" s="23">
        <f ca="1">SUM(X6:上一行)</f>
        <v>0</v>
      </c>
      <c r="Y27" s="23" t="str">
        <f ca="1" t="shared" si="0"/>
        <v/>
      </c>
      <c r="Z27" s="24"/>
    </row>
    <row r="28" customHeight="1" spans="1:26">
      <c r="A28" s="25" t="s">
        <v>920</v>
      </c>
      <c r="B28" s="40"/>
      <c r="C28" s="40"/>
      <c r="D28" s="40"/>
      <c r="E28" s="40"/>
      <c r="F28" s="40"/>
      <c r="G28" s="40"/>
      <c r="H28" s="40"/>
      <c r="I28" s="40"/>
      <c r="J28" s="40"/>
      <c r="K28" s="40"/>
      <c r="L28" s="40"/>
      <c r="M28" s="40"/>
      <c r="N28" s="40"/>
      <c r="O28" s="40"/>
      <c r="P28" s="40"/>
      <c r="Q28" s="40"/>
      <c r="R28" s="22"/>
      <c r="S28" s="22"/>
      <c r="T28" s="20"/>
      <c r="U28" s="20"/>
      <c r="V28" s="23"/>
      <c r="W28" s="23"/>
      <c r="X28" s="23"/>
      <c r="Y28" s="23" t="str">
        <f t="shared" si="0"/>
        <v/>
      </c>
      <c r="Z28" s="24"/>
    </row>
    <row r="29" customHeight="1" spans="1:26">
      <c r="A29" s="25" t="s">
        <v>939</v>
      </c>
      <c r="B29" s="40"/>
      <c r="C29" s="40"/>
      <c r="D29" s="40"/>
      <c r="E29" s="40"/>
      <c r="F29" s="40"/>
      <c r="G29" s="40"/>
      <c r="H29" s="40"/>
      <c r="I29" s="40"/>
      <c r="J29" s="40"/>
      <c r="K29" s="40"/>
      <c r="L29" s="40"/>
      <c r="M29" s="40"/>
      <c r="N29" s="40"/>
      <c r="O29" s="40"/>
      <c r="P29" s="40"/>
      <c r="Q29" s="40"/>
      <c r="R29" s="22"/>
      <c r="S29" s="22"/>
      <c r="T29" s="20"/>
      <c r="U29" s="20"/>
      <c r="V29" s="23">
        <f ca="1">V27-V28</f>
        <v>0</v>
      </c>
      <c r="W29" s="23">
        <f ca="1">W27-W28</f>
        <v>0</v>
      </c>
      <c r="X29" s="23">
        <f ca="1">X27-X28</f>
        <v>0</v>
      </c>
      <c r="Y29" s="23" t="str">
        <f ca="1" t="shared" si="0"/>
        <v/>
      </c>
      <c r="Z29" s="24"/>
    </row>
    <row r="30" customHeight="1" spans="1:23">
      <c r="A30" s="27" t="e">
        <f>#REF!&amp;#REF!</f>
        <v>#REF!</v>
      </c>
      <c r="V30" s="79"/>
      <c r="W30" s="79" t="e">
        <f>"评估人员："&amp;#REF!</f>
        <v>#REF!</v>
      </c>
    </row>
    <row r="31" customHeight="1" spans="1:1">
      <c r="A31" s="27" t="e">
        <f>CONCATENATE(#REF!,#REF!,#REF!,#REF!,#REF!,#REF!,#REF!)</f>
        <v>#REF!</v>
      </c>
    </row>
  </sheetData>
  <mergeCells count="31">
    <mergeCell ref="A1:Z1"/>
    <mergeCell ref="A2:Z2"/>
    <mergeCell ref="A27:B27"/>
    <mergeCell ref="A28:B28"/>
    <mergeCell ref="A29:B2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dataValidations count="1">
    <dataValidation allowBlank="1" showInputMessage="1" showErrorMessage="1" prompt="① 请按照工程项目整理填列本表，不应按照财务入账时间顺序填列；②“付款比例”是指该工程评估基准日时已付金额与概算总投资额之比；③“形象进度”是指该工程评估基准日的实际完工程度；④在备注栏标注在建工程的施工状况，比如：停工项目、竣工项目、施工项目；如已完工但尚未进行竣工决算，也请在备注中标明。" sqref="A1:Z1"/>
  </dataValidations>
  <printOptions horizontalCentered="1"/>
  <pageMargins left="0.35" right="0.35" top="0.79" bottom="0.79" header="0.94" footer="0.51"/>
  <pageSetup paperSize="9" scale="61" fitToHeight="0" orientation="landscape" blackAndWhite="1" verticalDpi="600"/>
  <headerFooter alignWithMargins="0">
    <oddHeader>&amp;R&amp;"宋体,常规"表4-7-1
共&amp;N页，第&amp;P页</oddHead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1"/>
  <sheetViews>
    <sheetView workbookViewId="0">
      <selection activeCell="A1" sqref="A1:AH1"/>
    </sheetView>
  </sheetViews>
  <sheetFormatPr defaultColWidth="8.6" defaultRowHeight="15.75" customHeight="1"/>
  <cols>
    <col min="1" max="1" width="5.3" style="11" customWidth="1"/>
    <col min="2" max="2" width="18.7" style="11" customWidth="1"/>
    <col min="3" max="4" width="6.7" style="11" customWidth="1"/>
    <col min="5" max="5" width="9.8" style="11" customWidth="1"/>
    <col min="6" max="15" width="6.7" style="11" customWidth="1"/>
    <col min="16" max="16" width="7.7" style="11" customWidth="1"/>
    <col min="17" max="17" width="7.3" style="11" customWidth="1"/>
    <col min="18" max="18" width="8.1" style="11" customWidth="1"/>
    <col min="19" max="19" width="10.7" style="11" customWidth="1"/>
    <col min="20" max="20" width="9" style="11"/>
    <col min="21" max="21" width="6.5" style="11" customWidth="1"/>
    <col min="22" max="29" width="8.2" style="11" customWidth="1"/>
    <col min="30" max="30" width="13.5" style="11" hidden="1" customWidth="1" outlineLevel="1"/>
    <col min="31" max="31" width="13.5" style="11" customWidth="1" collapsed="1"/>
    <col min="32" max="32" width="13.5" style="11" customWidth="1"/>
    <col min="33" max="33" width="8" style="11" customWidth="1"/>
    <col min="34" max="34" width="11.6" style="11" customWidth="1"/>
    <col min="35" max="64" width="9" style="11"/>
    <col min="65" max="16384" width="8.6" style="11"/>
  </cols>
  <sheetData>
    <row r="1" s="9" customFormat="1" ht="30" customHeight="1" spans="1:34">
      <c r="A1" s="12" t="s">
        <v>940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9" customFormat="1" ht="8.25" customHeight="1" spans="1:34">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ht="14.25" customHeight="1" spans="1:34">
      <c r="A3" s="14" t="e">
        <f>CONCATENATE(#REF!,#REF!,#REF!,#REF!,#REF!,#REF!,#REF!)</f>
        <v>#REF!</v>
      </c>
      <c r="B3" s="14"/>
      <c r="C3" s="14"/>
      <c r="D3" s="14"/>
      <c r="E3" s="14"/>
      <c r="F3" s="14"/>
      <c r="G3" s="14"/>
      <c r="H3" s="14"/>
      <c r="I3" s="14"/>
      <c r="J3" s="14"/>
      <c r="K3" s="14"/>
      <c r="L3" s="14"/>
      <c r="M3" s="14"/>
      <c r="N3" s="14"/>
      <c r="O3" s="14"/>
      <c r="P3" s="14"/>
      <c r="Q3" s="14"/>
      <c r="R3" s="15"/>
      <c r="S3" s="15"/>
      <c r="T3" s="15"/>
      <c r="U3" s="15"/>
      <c r="V3" s="15"/>
      <c r="W3" s="15"/>
      <c r="X3" s="15"/>
      <c r="Y3" s="15"/>
      <c r="Z3" s="15"/>
      <c r="AA3" s="15"/>
      <c r="AB3" s="15"/>
      <c r="AC3" s="15"/>
      <c r="AD3" s="15"/>
      <c r="AE3" s="15"/>
      <c r="AF3" s="15"/>
      <c r="AG3" s="15"/>
      <c r="AH3" s="15"/>
    </row>
    <row r="4" customHeight="1" spans="1:34">
      <c r="A4" s="16" t="e">
        <f>#REF!&amp;#REF!</f>
        <v>#REF!</v>
      </c>
      <c r="AH4" s="17" t="s">
        <v>168</v>
      </c>
    </row>
    <row r="5" s="56" customFormat="1" ht="26.25" customHeight="1" spans="1:34">
      <c r="A5" s="63" t="s">
        <v>169</v>
      </c>
      <c r="B5" s="63" t="s">
        <v>941</v>
      </c>
      <c r="C5" s="63" t="s">
        <v>942</v>
      </c>
      <c r="D5" s="63" t="s">
        <v>536</v>
      </c>
      <c r="E5" s="63" t="s">
        <v>943</v>
      </c>
      <c r="F5" s="63" t="s">
        <v>577</v>
      </c>
      <c r="G5" s="63" t="s">
        <v>944</v>
      </c>
      <c r="H5" s="63" t="s">
        <v>945</v>
      </c>
      <c r="I5" s="63" t="s">
        <v>946</v>
      </c>
      <c r="J5" s="63" t="s">
        <v>579</v>
      </c>
      <c r="K5" s="63" t="s">
        <v>580</v>
      </c>
      <c r="L5" s="63" t="s">
        <v>581</v>
      </c>
      <c r="M5" s="63" t="s">
        <v>947</v>
      </c>
      <c r="N5" s="63" t="s">
        <v>948</v>
      </c>
      <c r="O5" s="63" t="s">
        <v>949</v>
      </c>
      <c r="P5" s="63" t="s">
        <v>950</v>
      </c>
      <c r="Q5" s="63" t="s">
        <v>951</v>
      </c>
      <c r="R5" s="63" t="s">
        <v>952</v>
      </c>
      <c r="S5" s="63" t="s">
        <v>953</v>
      </c>
      <c r="T5" s="63" t="s">
        <v>954</v>
      </c>
      <c r="U5" s="63" t="s">
        <v>585</v>
      </c>
      <c r="V5" s="63" t="s">
        <v>955</v>
      </c>
      <c r="W5" s="63" t="s">
        <v>956</v>
      </c>
      <c r="X5" s="63" t="s">
        <v>957</v>
      </c>
      <c r="Y5" s="63" t="s">
        <v>958</v>
      </c>
      <c r="Z5" s="63" t="s">
        <v>959</v>
      </c>
      <c r="AA5" s="63" t="s">
        <v>960</v>
      </c>
      <c r="AB5" s="63" t="s">
        <v>961</v>
      </c>
      <c r="AC5" s="63" t="s">
        <v>962</v>
      </c>
      <c r="AD5" s="76" t="s">
        <v>141</v>
      </c>
      <c r="AE5" s="63" t="s">
        <v>142</v>
      </c>
      <c r="AF5" s="63" t="s">
        <v>143</v>
      </c>
      <c r="AG5" s="63" t="s">
        <v>171</v>
      </c>
      <c r="AH5" s="63" t="s">
        <v>240</v>
      </c>
    </row>
    <row r="6" customHeight="1" spans="1:34">
      <c r="A6" s="20"/>
      <c r="B6" s="21"/>
      <c r="C6" s="21"/>
      <c r="D6" s="21"/>
      <c r="E6" s="21"/>
      <c r="F6" s="21"/>
      <c r="G6" s="21"/>
      <c r="H6" s="21"/>
      <c r="I6" s="21"/>
      <c r="J6" s="21"/>
      <c r="K6" s="21"/>
      <c r="L6" s="21"/>
      <c r="M6" s="21"/>
      <c r="N6" s="21"/>
      <c r="O6" s="21"/>
      <c r="P6" s="21"/>
      <c r="Q6" s="21"/>
      <c r="R6" s="22"/>
      <c r="S6" s="22"/>
      <c r="T6" s="20"/>
      <c r="U6" s="20"/>
      <c r="V6" s="20"/>
      <c r="W6" s="20"/>
      <c r="X6" s="20"/>
      <c r="Y6" s="20"/>
      <c r="Z6" s="20"/>
      <c r="AA6" s="20"/>
      <c r="AB6" s="20"/>
      <c r="AC6" s="20"/>
      <c r="AD6" s="23"/>
      <c r="AE6" s="23"/>
      <c r="AF6" s="23"/>
      <c r="AG6" s="23" t="str">
        <f t="shared" ref="AG6:AG29" si="0">IF(AE6=0,"",(AF6-AE6)/AE6*100)</f>
        <v/>
      </c>
      <c r="AH6" s="24"/>
    </row>
    <row r="7" customHeight="1" spans="1:34">
      <c r="A7" s="20"/>
      <c r="B7" s="21"/>
      <c r="C7" s="21"/>
      <c r="D7" s="21"/>
      <c r="E7" s="21"/>
      <c r="F7" s="21"/>
      <c r="G7" s="21"/>
      <c r="H7" s="21"/>
      <c r="I7" s="21"/>
      <c r="J7" s="21"/>
      <c r="K7" s="21"/>
      <c r="L7" s="21"/>
      <c r="M7" s="21"/>
      <c r="N7" s="21"/>
      <c r="O7" s="21"/>
      <c r="P7" s="21"/>
      <c r="Q7" s="21"/>
      <c r="R7" s="22"/>
      <c r="S7" s="22"/>
      <c r="T7" s="20"/>
      <c r="U7" s="20"/>
      <c r="V7" s="20"/>
      <c r="W7" s="20"/>
      <c r="X7" s="20"/>
      <c r="Y7" s="20"/>
      <c r="Z7" s="20"/>
      <c r="AA7" s="20"/>
      <c r="AB7" s="20"/>
      <c r="AC7" s="20"/>
      <c r="AD7" s="23"/>
      <c r="AE7" s="23"/>
      <c r="AF7" s="23"/>
      <c r="AG7" s="23" t="str">
        <f t="shared" si="0"/>
        <v/>
      </c>
      <c r="AH7" s="24"/>
    </row>
    <row r="8" customHeight="1" spans="1:34">
      <c r="A8" s="20"/>
      <c r="B8" s="21"/>
      <c r="C8" s="21"/>
      <c r="D8" s="21"/>
      <c r="E8" s="21"/>
      <c r="F8" s="21"/>
      <c r="G8" s="21"/>
      <c r="H8" s="21"/>
      <c r="I8" s="21"/>
      <c r="J8" s="21"/>
      <c r="K8" s="21"/>
      <c r="L8" s="21"/>
      <c r="M8" s="21"/>
      <c r="N8" s="21"/>
      <c r="O8" s="21"/>
      <c r="P8" s="21"/>
      <c r="Q8" s="21"/>
      <c r="R8" s="22"/>
      <c r="S8" s="22"/>
      <c r="T8" s="20"/>
      <c r="U8" s="20"/>
      <c r="V8" s="20"/>
      <c r="W8" s="20"/>
      <c r="X8" s="20"/>
      <c r="Y8" s="20"/>
      <c r="Z8" s="20"/>
      <c r="AA8" s="20"/>
      <c r="AB8" s="20"/>
      <c r="AC8" s="20"/>
      <c r="AD8" s="23"/>
      <c r="AE8" s="23"/>
      <c r="AF8" s="23"/>
      <c r="AG8" s="23" t="str">
        <f t="shared" si="0"/>
        <v/>
      </c>
      <c r="AH8" s="24"/>
    </row>
    <row r="9" customHeight="1" spans="1:34">
      <c r="A9" s="20"/>
      <c r="B9" s="21"/>
      <c r="C9" s="21"/>
      <c r="D9" s="21"/>
      <c r="E9" s="21"/>
      <c r="F9" s="21"/>
      <c r="G9" s="21"/>
      <c r="H9" s="21"/>
      <c r="I9" s="21"/>
      <c r="J9" s="21"/>
      <c r="K9" s="21"/>
      <c r="L9" s="21"/>
      <c r="M9" s="21"/>
      <c r="N9" s="21"/>
      <c r="O9" s="21"/>
      <c r="P9" s="21"/>
      <c r="Q9" s="21"/>
      <c r="R9" s="22"/>
      <c r="S9" s="22"/>
      <c r="T9" s="20"/>
      <c r="U9" s="20"/>
      <c r="V9" s="20"/>
      <c r="W9" s="20"/>
      <c r="X9" s="20"/>
      <c r="Y9" s="20"/>
      <c r="Z9" s="20"/>
      <c r="AA9" s="20"/>
      <c r="AB9" s="20"/>
      <c r="AC9" s="20"/>
      <c r="AD9" s="23"/>
      <c r="AE9" s="23"/>
      <c r="AF9" s="23"/>
      <c r="AG9" s="23" t="str">
        <f t="shared" si="0"/>
        <v/>
      </c>
      <c r="AH9" s="24"/>
    </row>
    <row r="10" customHeight="1" spans="1:34">
      <c r="A10" s="20"/>
      <c r="B10" s="21"/>
      <c r="C10" s="21"/>
      <c r="D10" s="21"/>
      <c r="E10" s="21"/>
      <c r="F10" s="21"/>
      <c r="G10" s="21"/>
      <c r="H10" s="21"/>
      <c r="I10" s="21"/>
      <c r="J10" s="21"/>
      <c r="K10" s="21"/>
      <c r="L10" s="21"/>
      <c r="M10" s="21"/>
      <c r="N10" s="21"/>
      <c r="O10" s="21"/>
      <c r="P10" s="21"/>
      <c r="Q10" s="21"/>
      <c r="R10" s="22"/>
      <c r="S10" s="22"/>
      <c r="T10" s="20"/>
      <c r="U10" s="20"/>
      <c r="V10" s="20"/>
      <c r="W10" s="20"/>
      <c r="X10" s="20"/>
      <c r="Y10" s="20"/>
      <c r="Z10" s="20"/>
      <c r="AA10" s="20"/>
      <c r="AB10" s="20"/>
      <c r="AC10" s="20"/>
      <c r="AD10" s="23"/>
      <c r="AE10" s="23"/>
      <c r="AF10" s="23"/>
      <c r="AG10" s="23" t="str">
        <f t="shared" si="0"/>
        <v/>
      </c>
      <c r="AH10" s="24"/>
    </row>
    <row r="11" customHeight="1" spans="1:34">
      <c r="A11" s="20"/>
      <c r="B11" s="21"/>
      <c r="C11" s="21"/>
      <c r="D11" s="21"/>
      <c r="E11" s="21"/>
      <c r="F11" s="21"/>
      <c r="G11" s="21"/>
      <c r="H11" s="21"/>
      <c r="I11" s="21"/>
      <c r="J11" s="21"/>
      <c r="K11" s="21"/>
      <c r="L11" s="21"/>
      <c r="M11" s="21"/>
      <c r="N11" s="21"/>
      <c r="O11" s="21"/>
      <c r="P11" s="21"/>
      <c r="Q11" s="21"/>
      <c r="R11" s="22"/>
      <c r="S11" s="22"/>
      <c r="T11" s="20"/>
      <c r="U11" s="20"/>
      <c r="V11" s="20"/>
      <c r="W11" s="20"/>
      <c r="X11" s="20"/>
      <c r="Y11" s="20"/>
      <c r="Z11" s="20"/>
      <c r="AA11" s="20"/>
      <c r="AB11" s="20"/>
      <c r="AC11" s="20"/>
      <c r="AD11" s="23"/>
      <c r="AE11" s="23"/>
      <c r="AF11" s="23"/>
      <c r="AG11" s="23" t="str">
        <f t="shared" si="0"/>
        <v/>
      </c>
      <c r="AH11" s="24"/>
    </row>
    <row r="12" customHeight="1" spans="1:34">
      <c r="A12" s="20"/>
      <c r="B12" s="21"/>
      <c r="C12" s="21"/>
      <c r="D12" s="21"/>
      <c r="E12" s="21"/>
      <c r="F12" s="21"/>
      <c r="G12" s="21"/>
      <c r="H12" s="21"/>
      <c r="I12" s="21"/>
      <c r="J12" s="21"/>
      <c r="K12" s="21"/>
      <c r="L12" s="21"/>
      <c r="M12" s="21"/>
      <c r="N12" s="21"/>
      <c r="O12" s="21"/>
      <c r="P12" s="21"/>
      <c r="Q12" s="21"/>
      <c r="R12" s="22"/>
      <c r="S12" s="22"/>
      <c r="T12" s="20"/>
      <c r="U12" s="20"/>
      <c r="V12" s="20"/>
      <c r="W12" s="20"/>
      <c r="X12" s="20"/>
      <c r="Y12" s="20"/>
      <c r="Z12" s="20"/>
      <c r="AA12" s="20"/>
      <c r="AB12" s="20"/>
      <c r="AC12" s="20"/>
      <c r="AD12" s="23"/>
      <c r="AE12" s="23"/>
      <c r="AF12" s="23"/>
      <c r="AG12" s="23" t="str">
        <f t="shared" si="0"/>
        <v/>
      </c>
      <c r="AH12" s="24"/>
    </row>
    <row r="13" customHeight="1" spans="1:34">
      <c r="A13" s="20"/>
      <c r="B13" s="21"/>
      <c r="C13" s="21"/>
      <c r="D13" s="21"/>
      <c r="E13" s="21"/>
      <c r="F13" s="21"/>
      <c r="G13" s="21"/>
      <c r="H13" s="21"/>
      <c r="I13" s="21"/>
      <c r="J13" s="21"/>
      <c r="K13" s="21"/>
      <c r="L13" s="21"/>
      <c r="M13" s="21"/>
      <c r="N13" s="21"/>
      <c r="O13" s="21"/>
      <c r="P13" s="21"/>
      <c r="Q13" s="21"/>
      <c r="R13" s="22"/>
      <c r="S13" s="22"/>
      <c r="T13" s="20"/>
      <c r="U13" s="20"/>
      <c r="V13" s="20"/>
      <c r="W13" s="20"/>
      <c r="X13" s="20"/>
      <c r="Y13" s="20"/>
      <c r="Z13" s="20"/>
      <c r="AA13" s="20"/>
      <c r="AB13" s="20"/>
      <c r="AC13" s="20"/>
      <c r="AD13" s="23"/>
      <c r="AE13" s="23"/>
      <c r="AF13" s="23"/>
      <c r="AG13" s="23" t="str">
        <f t="shared" si="0"/>
        <v/>
      </c>
      <c r="AH13" s="24"/>
    </row>
    <row r="14" customHeight="1" spans="1:34">
      <c r="A14" s="20"/>
      <c r="B14" s="21"/>
      <c r="C14" s="21"/>
      <c r="D14" s="21"/>
      <c r="E14" s="21"/>
      <c r="F14" s="21"/>
      <c r="G14" s="21"/>
      <c r="H14" s="21"/>
      <c r="I14" s="21"/>
      <c r="J14" s="21"/>
      <c r="K14" s="21"/>
      <c r="L14" s="21"/>
      <c r="M14" s="21"/>
      <c r="N14" s="21"/>
      <c r="O14" s="21"/>
      <c r="P14" s="21"/>
      <c r="Q14" s="21"/>
      <c r="R14" s="22"/>
      <c r="S14" s="22"/>
      <c r="T14" s="20"/>
      <c r="U14" s="20"/>
      <c r="V14" s="20"/>
      <c r="W14" s="20"/>
      <c r="X14" s="20"/>
      <c r="Y14" s="20"/>
      <c r="Z14" s="20"/>
      <c r="AA14" s="20"/>
      <c r="AB14" s="20"/>
      <c r="AC14" s="20"/>
      <c r="AD14" s="23"/>
      <c r="AE14" s="23"/>
      <c r="AF14" s="23"/>
      <c r="AG14" s="23" t="str">
        <f t="shared" si="0"/>
        <v/>
      </c>
      <c r="AH14" s="24"/>
    </row>
    <row r="15" customHeight="1" spans="1:34">
      <c r="A15" s="20"/>
      <c r="B15" s="21"/>
      <c r="C15" s="21"/>
      <c r="D15" s="21"/>
      <c r="E15" s="21"/>
      <c r="F15" s="21"/>
      <c r="G15" s="21"/>
      <c r="H15" s="21"/>
      <c r="I15" s="21"/>
      <c r="J15" s="21"/>
      <c r="K15" s="21"/>
      <c r="L15" s="21"/>
      <c r="M15" s="21"/>
      <c r="N15" s="21"/>
      <c r="O15" s="21"/>
      <c r="P15" s="21"/>
      <c r="Q15" s="21"/>
      <c r="R15" s="22"/>
      <c r="S15" s="22"/>
      <c r="T15" s="20"/>
      <c r="U15" s="20"/>
      <c r="V15" s="20"/>
      <c r="W15" s="20"/>
      <c r="X15" s="20"/>
      <c r="Y15" s="20"/>
      <c r="Z15" s="20"/>
      <c r="AA15" s="20"/>
      <c r="AB15" s="20"/>
      <c r="AC15" s="20"/>
      <c r="AD15" s="23"/>
      <c r="AE15" s="23"/>
      <c r="AF15" s="23"/>
      <c r="AG15" s="23" t="str">
        <f t="shared" si="0"/>
        <v/>
      </c>
      <c r="AH15" s="24"/>
    </row>
    <row r="16" customHeight="1" spans="1:34">
      <c r="A16" s="20"/>
      <c r="B16" s="21"/>
      <c r="C16" s="21"/>
      <c r="D16" s="21"/>
      <c r="E16" s="21"/>
      <c r="F16" s="21"/>
      <c r="G16" s="21"/>
      <c r="H16" s="21"/>
      <c r="I16" s="21"/>
      <c r="J16" s="21"/>
      <c r="K16" s="21"/>
      <c r="L16" s="21"/>
      <c r="M16" s="21"/>
      <c r="N16" s="21"/>
      <c r="O16" s="21"/>
      <c r="P16" s="21"/>
      <c r="Q16" s="21"/>
      <c r="R16" s="22"/>
      <c r="S16" s="22"/>
      <c r="T16" s="20"/>
      <c r="U16" s="20"/>
      <c r="V16" s="20"/>
      <c r="W16" s="20"/>
      <c r="X16" s="20"/>
      <c r="Y16" s="20"/>
      <c r="Z16" s="20"/>
      <c r="AA16" s="20"/>
      <c r="AB16" s="20"/>
      <c r="AC16" s="20"/>
      <c r="AD16" s="23"/>
      <c r="AE16" s="23"/>
      <c r="AF16" s="23"/>
      <c r="AG16" s="23" t="str">
        <f t="shared" si="0"/>
        <v/>
      </c>
      <c r="AH16" s="24"/>
    </row>
    <row r="17" customHeight="1" spans="1:34">
      <c r="A17" s="20"/>
      <c r="B17" s="21"/>
      <c r="C17" s="21"/>
      <c r="D17" s="21"/>
      <c r="E17" s="21"/>
      <c r="F17" s="21"/>
      <c r="G17" s="21"/>
      <c r="H17" s="21"/>
      <c r="I17" s="21"/>
      <c r="J17" s="21"/>
      <c r="K17" s="21"/>
      <c r="L17" s="21"/>
      <c r="M17" s="21"/>
      <c r="N17" s="21"/>
      <c r="O17" s="21"/>
      <c r="P17" s="21"/>
      <c r="Q17" s="21"/>
      <c r="R17" s="22"/>
      <c r="S17" s="22"/>
      <c r="T17" s="20"/>
      <c r="U17" s="20"/>
      <c r="V17" s="20"/>
      <c r="W17" s="20"/>
      <c r="X17" s="20"/>
      <c r="Y17" s="20"/>
      <c r="Z17" s="20"/>
      <c r="AA17" s="20"/>
      <c r="AB17" s="20"/>
      <c r="AC17" s="20"/>
      <c r="AD17" s="23"/>
      <c r="AE17" s="23"/>
      <c r="AF17" s="23"/>
      <c r="AG17" s="23" t="str">
        <f t="shared" si="0"/>
        <v/>
      </c>
      <c r="AH17" s="24"/>
    </row>
    <row r="18" customHeight="1" spans="1:34">
      <c r="A18" s="20"/>
      <c r="B18" s="21"/>
      <c r="C18" s="21"/>
      <c r="D18" s="21"/>
      <c r="E18" s="21"/>
      <c r="F18" s="21"/>
      <c r="G18" s="21"/>
      <c r="H18" s="21"/>
      <c r="I18" s="21"/>
      <c r="J18" s="21"/>
      <c r="K18" s="21"/>
      <c r="L18" s="21"/>
      <c r="M18" s="21"/>
      <c r="N18" s="21"/>
      <c r="O18" s="21"/>
      <c r="P18" s="21"/>
      <c r="Q18" s="21"/>
      <c r="R18" s="22"/>
      <c r="S18" s="22"/>
      <c r="T18" s="20"/>
      <c r="U18" s="20"/>
      <c r="V18" s="20"/>
      <c r="W18" s="20"/>
      <c r="X18" s="20"/>
      <c r="Y18" s="20"/>
      <c r="Z18" s="20"/>
      <c r="AA18" s="20"/>
      <c r="AB18" s="20"/>
      <c r="AC18" s="20"/>
      <c r="AD18" s="23"/>
      <c r="AE18" s="23"/>
      <c r="AF18" s="23"/>
      <c r="AG18" s="23" t="str">
        <f t="shared" si="0"/>
        <v/>
      </c>
      <c r="AH18" s="24"/>
    </row>
    <row r="19" customHeight="1" spans="1:34">
      <c r="A19" s="20"/>
      <c r="B19" s="21"/>
      <c r="C19" s="21"/>
      <c r="D19" s="21"/>
      <c r="E19" s="21"/>
      <c r="F19" s="21"/>
      <c r="G19" s="21"/>
      <c r="H19" s="21"/>
      <c r="I19" s="21"/>
      <c r="J19" s="21"/>
      <c r="K19" s="21"/>
      <c r="L19" s="21"/>
      <c r="M19" s="21"/>
      <c r="N19" s="21"/>
      <c r="O19" s="21"/>
      <c r="P19" s="21"/>
      <c r="Q19" s="21"/>
      <c r="R19" s="22"/>
      <c r="S19" s="22"/>
      <c r="T19" s="20"/>
      <c r="U19" s="20"/>
      <c r="V19" s="20"/>
      <c r="W19" s="20"/>
      <c r="X19" s="20"/>
      <c r="Y19" s="20"/>
      <c r="Z19" s="20"/>
      <c r="AA19" s="20"/>
      <c r="AB19" s="20"/>
      <c r="AC19" s="20"/>
      <c r="AD19" s="23"/>
      <c r="AE19" s="23"/>
      <c r="AF19" s="23"/>
      <c r="AG19" s="23" t="str">
        <f t="shared" si="0"/>
        <v/>
      </c>
      <c r="AH19" s="24"/>
    </row>
    <row r="20" customHeight="1" spans="1:34">
      <c r="A20" s="20"/>
      <c r="B20" s="21"/>
      <c r="C20" s="21"/>
      <c r="D20" s="21"/>
      <c r="E20" s="21"/>
      <c r="F20" s="21"/>
      <c r="G20" s="21"/>
      <c r="H20" s="21"/>
      <c r="I20" s="21"/>
      <c r="J20" s="21"/>
      <c r="K20" s="21"/>
      <c r="L20" s="21"/>
      <c r="M20" s="21"/>
      <c r="N20" s="21"/>
      <c r="O20" s="21"/>
      <c r="P20" s="21"/>
      <c r="Q20" s="21"/>
      <c r="R20" s="22"/>
      <c r="S20" s="22"/>
      <c r="T20" s="20"/>
      <c r="U20" s="20"/>
      <c r="V20" s="20"/>
      <c r="W20" s="20"/>
      <c r="X20" s="20"/>
      <c r="Y20" s="20"/>
      <c r="Z20" s="20"/>
      <c r="AA20" s="20"/>
      <c r="AB20" s="20"/>
      <c r="AC20" s="20"/>
      <c r="AD20" s="23"/>
      <c r="AE20" s="23"/>
      <c r="AF20" s="23"/>
      <c r="AG20" s="23" t="str">
        <f t="shared" si="0"/>
        <v/>
      </c>
      <c r="AH20" s="24"/>
    </row>
    <row r="21" customHeight="1" spans="1:34">
      <c r="A21" s="20"/>
      <c r="B21" s="21"/>
      <c r="C21" s="21"/>
      <c r="D21" s="21"/>
      <c r="E21" s="21"/>
      <c r="F21" s="21"/>
      <c r="G21" s="21"/>
      <c r="H21" s="21"/>
      <c r="I21" s="21"/>
      <c r="J21" s="21"/>
      <c r="K21" s="21"/>
      <c r="L21" s="21"/>
      <c r="M21" s="21"/>
      <c r="N21" s="21"/>
      <c r="O21" s="21"/>
      <c r="P21" s="21"/>
      <c r="Q21" s="21"/>
      <c r="R21" s="22"/>
      <c r="S21" s="22"/>
      <c r="T21" s="20"/>
      <c r="U21" s="20"/>
      <c r="V21" s="20"/>
      <c r="W21" s="20"/>
      <c r="X21" s="20"/>
      <c r="Y21" s="20"/>
      <c r="Z21" s="20"/>
      <c r="AA21" s="20"/>
      <c r="AB21" s="20"/>
      <c r="AC21" s="20"/>
      <c r="AD21" s="23"/>
      <c r="AE21" s="23"/>
      <c r="AF21" s="23"/>
      <c r="AG21" s="23" t="str">
        <f t="shared" si="0"/>
        <v/>
      </c>
      <c r="AH21" s="24"/>
    </row>
    <row r="22" customHeight="1" spans="1:34">
      <c r="A22" s="20"/>
      <c r="B22" s="21"/>
      <c r="C22" s="21"/>
      <c r="D22" s="21"/>
      <c r="E22" s="21"/>
      <c r="F22" s="21"/>
      <c r="G22" s="21"/>
      <c r="H22" s="21"/>
      <c r="I22" s="21"/>
      <c r="J22" s="21"/>
      <c r="K22" s="21"/>
      <c r="L22" s="21"/>
      <c r="M22" s="21"/>
      <c r="N22" s="21"/>
      <c r="O22" s="21"/>
      <c r="P22" s="21"/>
      <c r="Q22" s="21"/>
      <c r="R22" s="22"/>
      <c r="S22" s="22"/>
      <c r="T22" s="20"/>
      <c r="U22" s="20"/>
      <c r="V22" s="20"/>
      <c r="W22" s="20"/>
      <c r="X22" s="20"/>
      <c r="Y22" s="20"/>
      <c r="Z22" s="20"/>
      <c r="AA22" s="20"/>
      <c r="AB22" s="20"/>
      <c r="AC22" s="20"/>
      <c r="AD22" s="23"/>
      <c r="AE22" s="23"/>
      <c r="AF22" s="23"/>
      <c r="AG22" s="23" t="str">
        <f t="shared" si="0"/>
        <v/>
      </c>
      <c r="AH22" s="24"/>
    </row>
    <row r="23" customHeight="1" spans="1:34">
      <c r="A23" s="20"/>
      <c r="B23" s="21"/>
      <c r="C23" s="21"/>
      <c r="D23" s="21"/>
      <c r="E23" s="21"/>
      <c r="F23" s="21"/>
      <c r="G23" s="21"/>
      <c r="H23" s="21"/>
      <c r="I23" s="21"/>
      <c r="J23" s="21"/>
      <c r="K23" s="21"/>
      <c r="L23" s="21"/>
      <c r="M23" s="21"/>
      <c r="N23" s="21"/>
      <c r="O23" s="21"/>
      <c r="P23" s="21"/>
      <c r="Q23" s="21"/>
      <c r="R23" s="22"/>
      <c r="S23" s="22"/>
      <c r="T23" s="20"/>
      <c r="U23" s="20"/>
      <c r="V23" s="20"/>
      <c r="W23" s="20"/>
      <c r="X23" s="20"/>
      <c r="Y23" s="20"/>
      <c r="Z23" s="20"/>
      <c r="AA23" s="20"/>
      <c r="AB23" s="20"/>
      <c r="AC23" s="20"/>
      <c r="AD23" s="23"/>
      <c r="AE23" s="23"/>
      <c r="AF23" s="23"/>
      <c r="AG23" s="23" t="str">
        <f t="shared" si="0"/>
        <v/>
      </c>
      <c r="AH23" s="24"/>
    </row>
    <row r="24" customHeight="1" spans="1:34">
      <c r="A24" s="20"/>
      <c r="B24" s="21"/>
      <c r="C24" s="21"/>
      <c r="D24" s="21"/>
      <c r="E24" s="21"/>
      <c r="F24" s="21"/>
      <c r="G24" s="21"/>
      <c r="H24" s="21"/>
      <c r="I24" s="21"/>
      <c r="J24" s="21"/>
      <c r="K24" s="21"/>
      <c r="L24" s="21"/>
      <c r="M24" s="21"/>
      <c r="N24" s="21"/>
      <c r="O24" s="21"/>
      <c r="P24" s="21"/>
      <c r="Q24" s="21"/>
      <c r="R24" s="22"/>
      <c r="S24" s="22"/>
      <c r="T24" s="20"/>
      <c r="U24" s="20"/>
      <c r="V24" s="20"/>
      <c r="W24" s="20"/>
      <c r="X24" s="20"/>
      <c r="Y24" s="20"/>
      <c r="Z24" s="20"/>
      <c r="AA24" s="20"/>
      <c r="AB24" s="20"/>
      <c r="AC24" s="20"/>
      <c r="AD24" s="23"/>
      <c r="AE24" s="23"/>
      <c r="AF24" s="23"/>
      <c r="AG24" s="23" t="str">
        <f t="shared" si="0"/>
        <v/>
      </c>
      <c r="AH24" s="24"/>
    </row>
    <row r="25" customHeight="1" spans="1:34">
      <c r="A25" s="20"/>
      <c r="B25" s="21"/>
      <c r="C25" s="21"/>
      <c r="D25" s="21"/>
      <c r="E25" s="21"/>
      <c r="F25" s="21"/>
      <c r="G25" s="21"/>
      <c r="H25" s="21"/>
      <c r="I25" s="21"/>
      <c r="J25" s="21"/>
      <c r="K25" s="21"/>
      <c r="L25" s="21"/>
      <c r="M25" s="21"/>
      <c r="N25" s="21"/>
      <c r="O25" s="21"/>
      <c r="P25" s="21"/>
      <c r="Q25" s="21"/>
      <c r="R25" s="22"/>
      <c r="S25" s="22"/>
      <c r="T25" s="20"/>
      <c r="U25" s="20"/>
      <c r="V25" s="20"/>
      <c r="W25" s="20"/>
      <c r="X25" s="20"/>
      <c r="Y25" s="20"/>
      <c r="Z25" s="20"/>
      <c r="AA25" s="20"/>
      <c r="AB25" s="20"/>
      <c r="AC25" s="20"/>
      <c r="AD25" s="23"/>
      <c r="AE25" s="23"/>
      <c r="AF25" s="23"/>
      <c r="AG25" s="23"/>
      <c r="AH25" s="24"/>
    </row>
    <row r="26" customHeight="1" spans="1:34">
      <c r="A26" s="20"/>
      <c r="B26" s="21"/>
      <c r="C26" s="21"/>
      <c r="D26" s="21"/>
      <c r="E26" s="53"/>
      <c r="F26" s="53"/>
      <c r="G26" s="53"/>
      <c r="H26" s="53"/>
      <c r="I26" s="53"/>
      <c r="J26" s="53"/>
      <c r="K26" s="53"/>
      <c r="L26" s="53"/>
      <c r="M26" s="53"/>
      <c r="N26" s="53"/>
      <c r="O26" s="53"/>
      <c r="P26" s="53"/>
      <c r="Q26" s="53"/>
      <c r="R26" s="22"/>
      <c r="S26" s="22"/>
      <c r="T26" s="20"/>
      <c r="U26" s="20"/>
      <c r="V26" s="20"/>
      <c r="W26" s="20"/>
      <c r="X26" s="20"/>
      <c r="Y26" s="20"/>
      <c r="Z26" s="20"/>
      <c r="AA26" s="20"/>
      <c r="AB26" s="20"/>
      <c r="AC26" s="20"/>
      <c r="AD26" s="23"/>
      <c r="AE26" s="23"/>
      <c r="AF26" s="23"/>
      <c r="AG26" s="23"/>
      <c r="AH26" s="24"/>
    </row>
    <row r="27" customHeight="1" spans="1:34">
      <c r="A27" s="25" t="s">
        <v>241</v>
      </c>
      <c r="B27" s="40"/>
      <c r="C27" s="40"/>
      <c r="D27" s="40"/>
      <c r="E27" s="40"/>
      <c r="F27" s="40"/>
      <c r="G27" s="40"/>
      <c r="H27" s="40"/>
      <c r="I27" s="40"/>
      <c r="J27" s="40"/>
      <c r="K27" s="40"/>
      <c r="L27" s="40"/>
      <c r="M27" s="40"/>
      <c r="N27" s="40"/>
      <c r="O27" s="40"/>
      <c r="P27" s="40"/>
      <c r="Q27" s="40"/>
      <c r="R27" s="22"/>
      <c r="S27" s="22"/>
      <c r="T27" s="20"/>
      <c r="U27" s="20"/>
      <c r="V27" s="20"/>
      <c r="W27" s="20"/>
      <c r="X27" s="20"/>
      <c r="Y27" s="20"/>
      <c r="Z27" s="20"/>
      <c r="AA27" s="20"/>
      <c r="AB27" s="20"/>
      <c r="AC27" s="20"/>
      <c r="AD27" s="23">
        <f ca="1">SUM(AD6:上一行)</f>
        <v>0</v>
      </c>
      <c r="AE27" s="23">
        <f ca="1">SUM(AE6:上一行)</f>
        <v>0</v>
      </c>
      <c r="AF27" s="23">
        <f ca="1">SUM(AF6:上一行)</f>
        <v>0</v>
      </c>
      <c r="AG27" s="23" t="str">
        <f ca="1" t="shared" si="0"/>
        <v/>
      </c>
      <c r="AH27" s="24"/>
    </row>
    <row r="28" customHeight="1" spans="1:34">
      <c r="A28" s="25" t="s">
        <v>920</v>
      </c>
      <c r="B28" s="40"/>
      <c r="C28" s="40"/>
      <c r="D28" s="40"/>
      <c r="E28" s="40"/>
      <c r="F28" s="40"/>
      <c r="G28" s="40"/>
      <c r="H28" s="40"/>
      <c r="I28" s="40"/>
      <c r="J28" s="40"/>
      <c r="K28" s="40"/>
      <c r="L28" s="40"/>
      <c r="M28" s="40"/>
      <c r="N28" s="40"/>
      <c r="O28" s="40"/>
      <c r="P28" s="40"/>
      <c r="Q28" s="40"/>
      <c r="R28" s="22"/>
      <c r="S28" s="22"/>
      <c r="T28" s="20"/>
      <c r="U28" s="20"/>
      <c r="V28" s="20"/>
      <c r="W28" s="20"/>
      <c r="X28" s="20"/>
      <c r="Y28" s="20"/>
      <c r="Z28" s="20"/>
      <c r="AA28" s="20"/>
      <c r="AB28" s="20"/>
      <c r="AC28" s="20"/>
      <c r="AD28" s="23"/>
      <c r="AE28" s="23"/>
      <c r="AF28" s="23"/>
      <c r="AG28" s="23" t="str">
        <f t="shared" si="0"/>
        <v/>
      </c>
      <c r="AH28" s="24"/>
    </row>
    <row r="29" customHeight="1" spans="1:34">
      <c r="A29" s="25" t="s">
        <v>939</v>
      </c>
      <c r="B29" s="40"/>
      <c r="C29" s="40"/>
      <c r="D29" s="40"/>
      <c r="E29" s="40"/>
      <c r="F29" s="40"/>
      <c r="G29" s="40"/>
      <c r="H29" s="40"/>
      <c r="I29" s="40"/>
      <c r="J29" s="40"/>
      <c r="K29" s="40"/>
      <c r="L29" s="40"/>
      <c r="M29" s="40"/>
      <c r="N29" s="40"/>
      <c r="O29" s="40"/>
      <c r="P29" s="40"/>
      <c r="Q29" s="40"/>
      <c r="R29" s="22"/>
      <c r="S29" s="22"/>
      <c r="T29" s="20"/>
      <c r="U29" s="20"/>
      <c r="V29" s="20"/>
      <c r="W29" s="20"/>
      <c r="X29" s="20"/>
      <c r="Y29" s="20"/>
      <c r="Z29" s="20"/>
      <c r="AA29" s="20"/>
      <c r="AB29" s="20"/>
      <c r="AC29" s="20"/>
      <c r="AD29" s="23">
        <f ca="1">AD27-AD28</f>
        <v>0</v>
      </c>
      <c r="AE29" s="23">
        <f ca="1">AE27-AE28</f>
        <v>0</v>
      </c>
      <c r="AF29" s="23">
        <f ca="1">AF27-AF28</f>
        <v>0</v>
      </c>
      <c r="AG29" s="23" t="str">
        <f ca="1" t="shared" si="0"/>
        <v/>
      </c>
      <c r="AH29" s="24"/>
    </row>
    <row r="30" customHeight="1" spans="1:31">
      <c r="A30" s="27" t="e">
        <f>#REF!&amp;#REF!</f>
        <v>#REF!</v>
      </c>
      <c r="AD30" s="79"/>
      <c r="AE30" s="79" t="e">
        <f>"评估人员："&amp;#REF!</f>
        <v>#REF!</v>
      </c>
    </row>
    <row r="31" customHeight="1" spans="1:1">
      <c r="A31" s="27" t="e">
        <f>CONCATENATE(#REF!,#REF!,#REF!,#REF!,#REF!,#REF!,#REF!)</f>
        <v>#REF!</v>
      </c>
    </row>
  </sheetData>
  <mergeCells count="5">
    <mergeCell ref="A1:AH1"/>
    <mergeCell ref="A3:AH3"/>
    <mergeCell ref="A27:B27"/>
    <mergeCell ref="A28:B28"/>
    <mergeCell ref="A29:B29"/>
  </mergeCells>
  <printOptions horizontalCentered="1"/>
  <pageMargins left="0.35" right="0.35" top="0.79" bottom="0.79" header="0.94" footer="0.51"/>
  <pageSetup paperSize="9" scale="44" fitToHeight="0" orientation="landscape" blackAndWhite="1" verticalDpi="600"/>
  <headerFooter alignWithMargins="0">
    <oddHeader>&amp;R&amp;"宋体,常规"表4-7-4
共&amp;N页，第&amp;P页</oddHead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workbookViewId="0">
      <selection activeCell="A1" sqref="A1:U1"/>
    </sheetView>
  </sheetViews>
  <sheetFormatPr defaultColWidth="8.6" defaultRowHeight="15.75" customHeight="1"/>
  <cols>
    <col min="1" max="1" width="4.2" style="11" customWidth="1"/>
    <col min="2" max="2" width="12.7" style="11" customWidth="1"/>
    <col min="3" max="3" width="7.8" style="11" customWidth="1"/>
    <col min="4" max="4" width="4.7" style="11" customWidth="1"/>
    <col min="5" max="5" width="5" style="11" customWidth="1"/>
    <col min="6" max="6" width="5.1" style="11" customWidth="1"/>
    <col min="7" max="7" width="6.1" style="11" customWidth="1"/>
    <col min="8" max="10" width="11.7" style="11" hidden="1" customWidth="1" outlineLevel="1"/>
    <col min="11" max="11" width="10.5" style="11" hidden="1" customWidth="1" outlineLevel="1"/>
    <col min="12" max="12" width="8.5" style="11" customWidth="1" collapsed="1"/>
    <col min="13" max="13" width="7.6" style="11" customWidth="1"/>
    <col min="14" max="14" width="10.8" style="11" customWidth="1"/>
    <col min="15" max="15" width="10.5" style="11" customWidth="1"/>
    <col min="16" max="16" width="8.5" style="11" customWidth="1"/>
    <col min="17" max="17" width="7.5" style="11" customWidth="1"/>
    <col min="18" max="18" width="10.6" style="11" customWidth="1"/>
    <col min="19" max="19" width="8.5" style="11" customWidth="1"/>
    <col min="20" max="20" width="7.1" style="11" customWidth="1"/>
    <col min="21" max="21" width="5" style="11" customWidth="1"/>
    <col min="22" max="32" width="9" style="11"/>
    <col min="33" max="16384" width="8.6" style="11"/>
  </cols>
  <sheetData>
    <row r="1" s="9" customFormat="1" ht="30" customHeight="1" spans="1:21">
      <c r="A1" s="12" t="s">
        <v>963</v>
      </c>
      <c r="B1" s="13"/>
      <c r="C1" s="13"/>
      <c r="D1" s="13"/>
      <c r="E1" s="13"/>
      <c r="F1" s="13"/>
      <c r="G1" s="13"/>
      <c r="H1" s="13"/>
      <c r="I1" s="13"/>
      <c r="J1" s="13"/>
      <c r="K1" s="13"/>
      <c r="L1" s="13"/>
      <c r="M1" s="13"/>
      <c r="N1" s="13"/>
      <c r="O1" s="13"/>
      <c r="P1" s="13"/>
      <c r="Q1" s="13"/>
      <c r="R1" s="13"/>
      <c r="S1" s="13"/>
      <c r="T1" s="13"/>
      <c r="U1" s="13"/>
    </row>
    <row r="2" ht="14.25" customHeight="1" spans="1:21">
      <c r="A2" s="14" t="e">
        <f>CONCATENATE(#REF!,#REF!,#REF!,#REF!,#REF!,#REF!,#REF!)</f>
        <v>#REF!</v>
      </c>
      <c r="B2" s="14"/>
      <c r="C2" s="14"/>
      <c r="D2" s="14"/>
      <c r="E2" s="14"/>
      <c r="F2" s="14"/>
      <c r="G2" s="14"/>
      <c r="H2" s="14"/>
      <c r="I2" s="14"/>
      <c r="J2" s="14"/>
      <c r="K2" s="14"/>
      <c r="L2" s="15"/>
      <c r="M2" s="15"/>
      <c r="N2" s="15"/>
      <c r="O2" s="15"/>
      <c r="P2" s="15"/>
      <c r="Q2" s="15"/>
      <c r="R2" s="15"/>
      <c r="S2" s="15"/>
      <c r="T2" s="15"/>
      <c r="U2" s="15"/>
    </row>
    <row r="3" customHeight="1" spans="1:21">
      <c r="A3" s="16" t="e">
        <f>#REF!&amp;#REF!</f>
        <v>#REF!</v>
      </c>
      <c r="U3" s="17" t="s">
        <v>168</v>
      </c>
    </row>
    <row r="4" s="10" customFormat="1" customHeight="1" spans="1:21">
      <c r="A4" s="18" t="s">
        <v>169</v>
      </c>
      <c r="B4" s="18" t="s">
        <v>112</v>
      </c>
      <c r="C4" s="92" t="s">
        <v>964</v>
      </c>
      <c r="D4" s="92" t="s">
        <v>339</v>
      </c>
      <c r="E4" s="63" t="s">
        <v>338</v>
      </c>
      <c r="F4" s="55" t="s">
        <v>956</v>
      </c>
      <c r="G4" s="55" t="s">
        <v>957</v>
      </c>
      <c r="H4" s="127" t="s">
        <v>141</v>
      </c>
      <c r="I4" s="128"/>
      <c r="J4" s="128"/>
      <c r="K4" s="126"/>
      <c r="L4" s="101" t="s">
        <v>142</v>
      </c>
      <c r="M4" s="102"/>
      <c r="N4" s="102"/>
      <c r="O4" s="103"/>
      <c r="P4" s="18" t="s">
        <v>143</v>
      </c>
      <c r="Q4" s="20"/>
      <c r="R4" s="20"/>
      <c r="S4" s="20"/>
      <c r="T4" s="55" t="s">
        <v>171</v>
      </c>
      <c r="U4" s="55" t="s">
        <v>240</v>
      </c>
    </row>
    <row r="5" s="10" customFormat="1" customHeight="1" spans="1:21">
      <c r="A5" s="20"/>
      <c r="B5" s="20"/>
      <c r="C5" s="94"/>
      <c r="D5" s="94"/>
      <c r="E5" s="64"/>
      <c r="F5" s="20"/>
      <c r="G5" s="20"/>
      <c r="H5" s="19" t="s">
        <v>965</v>
      </c>
      <c r="I5" s="19" t="s">
        <v>966</v>
      </c>
      <c r="J5" s="19" t="s">
        <v>967</v>
      </c>
      <c r="K5" s="19" t="s">
        <v>214</v>
      </c>
      <c r="L5" s="18" t="s">
        <v>965</v>
      </c>
      <c r="M5" s="18" t="s">
        <v>966</v>
      </c>
      <c r="N5" s="18" t="s">
        <v>967</v>
      </c>
      <c r="O5" s="18" t="s">
        <v>214</v>
      </c>
      <c r="P5" s="18" t="s">
        <v>965</v>
      </c>
      <c r="Q5" s="18" t="s">
        <v>966</v>
      </c>
      <c r="R5" s="18" t="s">
        <v>967</v>
      </c>
      <c r="S5" s="18" t="s">
        <v>214</v>
      </c>
      <c r="T5" s="20"/>
      <c r="U5" s="20"/>
    </row>
    <row r="6" customHeight="1" spans="1:21">
      <c r="A6" s="20"/>
      <c r="B6" s="21"/>
      <c r="C6" s="21"/>
      <c r="D6" s="21"/>
      <c r="E6" s="21"/>
      <c r="F6" s="22"/>
      <c r="G6" s="22"/>
      <c r="H6" s="23"/>
      <c r="I6" s="23"/>
      <c r="J6" s="23"/>
      <c r="K6" s="23">
        <f>SUM(H6:J6)</f>
        <v>0</v>
      </c>
      <c r="L6" s="23"/>
      <c r="M6" s="23"/>
      <c r="N6" s="23"/>
      <c r="O6" s="23">
        <f>SUM(L6:N6)</f>
        <v>0</v>
      </c>
      <c r="P6" s="23"/>
      <c r="Q6" s="23"/>
      <c r="R6" s="23"/>
      <c r="S6" s="23">
        <f>SUM(P6:R6)</f>
        <v>0</v>
      </c>
      <c r="T6" s="23" t="str">
        <f>IF(O6=0,"",(S6-O6)/O6*100)</f>
        <v/>
      </c>
      <c r="U6" s="24"/>
    </row>
    <row r="7" customHeight="1" spans="1:21">
      <c r="A7" s="20"/>
      <c r="B7" s="21"/>
      <c r="C7" s="21"/>
      <c r="D7" s="21"/>
      <c r="E7" s="21"/>
      <c r="F7" s="22"/>
      <c r="G7" s="22"/>
      <c r="H7" s="23"/>
      <c r="I7" s="23"/>
      <c r="J7" s="23"/>
      <c r="K7" s="23">
        <f t="shared" ref="K7:K26" si="0">SUM(H7:J7)</f>
        <v>0</v>
      </c>
      <c r="L7" s="23"/>
      <c r="M7" s="23"/>
      <c r="N7" s="23"/>
      <c r="O7" s="23">
        <f t="shared" ref="O7:O26" si="1">SUM(L7:N7)</f>
        <v>0</v>
      </c>
      <c r="P7" s="23"/>
      <c r="Q7" s="23"/>
      <c r="R7" s="23"/>
      <c r="S7" s="23">
        <f t="shared" ref="S7:S26" si="2">SUM(P7:R7)</f>
        <v>0</v>
      </c>
      <c r="T7" s="23" t="str">
        <f t="shared" ref="T7:T29" si="3">IF(O7=0,"",(S7-O7)/O7*100)</f>
        <v/>
      </c>
      <c r="U7" s="24"/>
    </row>
    <row r="8" customHeight="1" spans="1:21">
      <c r="A8" s="20"/>
      <c r="B8" s="21"/>
      <c r="C8" s="21"/>
      <c r="D8" s="21"/>
      <c r="E8" s="21"/>
      <c r="F8" s="22"/>
      <c r="G8" s="22"/>
      <c r="H8" s="23"/>
      <c r="I8" s="23"/>
      <c r="J8" s="23"/>
      <c r="K8" s="23">
        <f t="shared" si="0"/>
        <v>0</v>
      </c>
      <c r="L8" s="23"/>
      <c r="M8" s="23"/>
      <c r="N8" s="23"/>
      <c r="O8" s="23">
        <f t="shared" si="1"/>
        <v>0</v>
      </c>
      <c r="P8" s="23"/>
      <c r="Q8" s="23"/>
      <c r="R8" s="23"/>
      <c r="S8" s="23">
        <f t="shared" si="2"/>
        <v>0</v>
      </c>
      <c r="T8" s="23" t="str">
        <f t="shared" si="3"/>
        <v/>
      </c>
      <c r="U8" s="24"/>
    </row>
    <row r="9" customHeight="1" spans="1:21">
      <c r="A9" s="20"/>
      <c r="B9" s="21"/>
      <c r="C9" s="21"/>
      <c r="D9" s="21"/>
      <c r="E9" s="21"/>
      <c r="F9" s="22"/>
      <c r="G9" s="22"/>
      <c r="H9" s="23"/>
      <c r="I9" s="23"/>
      <c r="J9" s="23"/>
      <c r="K9" s="23">
        <f t="shared" si="0"/>
        <v>0</v>
      </c>
      <c r="L9" s="23"/>
      <c r="M9" s="23"/>
      <c r="N9" s="23"/>
      <c r="O9" s="23">
        <f t="shared" si="1"/>
        <v>0</v>
      </c>
      <c r="P9" s="23"/>
      <c r="Q9" s="23"/>
      <c r="R9" s="23"/>
      <c r="S9" s="23">
        <f t="shared" si="2"/>
        <v>0</v>
      </c>
      <c r="T9" s="23" t="str">
        <f t="shared" si="3"/>
        <v/>
      </c>
      <c r="U9" s="24"/>
    </row>
    <row r="10" customHeight="1" spans="1:21">
      <c r="A10" s="20"/>
      <c r="B10" s="21"/>
      <c r="C10" s="21"/>
      <c r="D10" s="21"/>
      <c r="E10" s="21"/>
      <c r="F10" s="22"/>
      <c r="G10" s="22"/>
      <c r="H10" s="23"/>
      <c r="I10" s="23"/>
      <c r="J10" s="23"/>
      <c r="K10" s="23">
        <f t="shared" si="0"/>
        <v>0</v>
      </c>
      <c r="L10" s="23"/>
      <c r="M10" s="23"/>
      <c r="N10" s="23"/>
      <c r="O10" s="23">
        <f t="shared" si="1"/>
        <v>0</v>
      </c>
      <c r="P10" s="23"/>
      <c r="Q10" s="23"/>
      <c r="R10" s="23"/>
      <c r="S10" s="23">
        <f t="shared" si="2"/>
        <v>0</v>
      </c>
      <c r="T10" s="23" t="str">
        <f t="shared" si="3"/>
        <v/>
      </c>
      <c r="U10" s="24"/>
    </row>
    <row r="11" customHeight="1" spans="1:21">
      <c r="A11" s="20"/>
      <c r="B11" s="21"/>
      <c r="C11" s="21"/>
      <c r="D11" s="21"/>
      <c r="E11" s="21"/>
      <c r="F11" s="22"/>
      <c r="G11" s="22"/>
      <c r="H11" s="23"/>
      <c r="I11" s="23"/>
      <c r="J11" s="23"/>
      <c r="K11" s="23">
        <f t="shared" si="0"/>
        <v>0</v>
      </c>
      <c r="L11" s="23"/>
      <c r="M11" s="23"/>
      <c r="N11" s="23"/>
      <c r="O11" s="23">
        <f t="shared" si="1"/>
        <v>0</v>
      </c>
      <c r="P11" s="23"/>
      <c r="Q11" s="23"/>
      <c r="R11" s="23"/>
      <c r="S11" s="23">
        <f t="shared" si="2"/>
        <v>0</v>
      </c>
      <c r="T11" s="23" t="str">
        <f t="shared" si="3"/>
        <v/>
      </c>
      <c r="U11" s="24"/>
    </row>
    <row r="12" customHeight="1" spans="1:21">
      <c r="A12" s="20"/>
      <c r="B12" s="21"/>
      <c r="C12" s="21"/>
      <c r="D12" s="21"/>
      <c r="E12" s="21"/>
      <c r="F12" s="22"/>
      <c r="G12" s="22"/>
      <c r="H12" s="23"/>
      <c r="I12" s="23"/>
      <c r="J12" s="23"/>
      <c r="K12" s="23">
        <f t="shared" si="0"/>
        <v>0</v>
      </c>
      <c r="L12" s="23"/>
      <c r="M12" s="23"/>
      <c r="N12" s="23"/>
      <c r="O12" s="23">
        <f t="shared" si="1"/>
        <v>0</v>
      </c>
      <c r="P12" s="23"/>
      <c r="Q12" s="23"/>
      <c r="R12" s="23"/>
      <c r="S12" s="23">
        <f t="shared" si="2"/>
        <v>0</v>
      </c>
      <c r="T12" s="23" t="str">
        <f t="shared" si="3"/>
        <v/>
      </c>
      <c r="U12" s="24"/>
    </row>
    <row r="13" customHeight="1" spans="1:21">
      <c r="A13" s="20"/>
      <c r="B13" s="21"/>
      <c r="C13" s="21"/>
      <c r="D13" s="21"/>
      <c r="E13" s="21"/>
      <c r="F13" s="22"/>
      <c r="G13" s="22"/>
      <c r="H13" s="23"/>
      <c r="I13" s="23"/>
      <c r="J13" s="23"/>
      <c r="K13" s="23">
        <f t="shared" si="0"/>
        <v>0</v>
      </c>
      <c r="L13" s="23"/>
      <c r="M13" s="23"/>
      <c r="N13" s="23"/>
      <c r="O13" s="23">
        <f t="shared" si="1"/>
        <v>0</v>
      </c>
      <c r="P13" s="23"/>
      <c r="Q13" s="23"/>
      <c r="R13" s="23"/>
      <c r="S13" s="23">
        <f t="shared" si="2"/>
        <v>0</v>
      </c>
      <c r="T13" s="23" t="str">
        <f t="shared" si="3"/>
        <v/>
      </c>
      <c r="U13" s="24"/>
    </row>
    <row r="14" customHeight="1" spans="1:21">
      <c r="A14" s="20"/>
      <c r="B14" s="21"/>
      <c r="C14" s="21"/>
      <c r="D14" s="21"/>
      <c r="E14" s="21"/>
      <c r="F14" s="22"/>
      <c r="G14" s="22"/>
      <c r="H14" s="23"/>
      <c r="I14" s="23"/>
      <c r="J14" s="23"/>
      <c r="K14" s="23">
        <f t="shared" si="0"/>
        <v>0</v>
      </c>
      <c r="L14" s="23"/>
      <c r="M14" s="23"/>
      <c r="N14" s="23"/>
      <c r="O14" s="23">
        <f t="shared" si="1"/>
        <v>0</v>
      </c>
      <c r="P14" s="23"/>
      <c r="Q14" s="23"/>
      <c r="R14" s="23"/>
      <c r="S14" s="23">
        <f t="shared" si="2"/>
        <v>0</v>
      </c>
      <c r="T14" s="23" t="str">
        <f t="shared" si="3"/>
        <v/>
      </c>
      <c r="U14" s="24"/>
    </row>
    <row r="15" customHeight="1" spans="1:21">
      <c r="A15" s="20"/>
      <c r="B15" s="21"/>
      <c r="C15" s="21"/>
      <c r="D15" s="21"/>
      <c r="E15" s="21"/>
      <c r="F15" s="22"/>
      <c r="G15" s="22"/>
      <c r="H15" s="23"/>
      <c r="I15" s="23"/>
      <c r="J15" s="23"/>
      <c r="K15" s="23">
        <f t="shared" si="0"/>
        <v>0</v>
      </c>
      <c r="L15" s="23"/>
      <c r="M15" s="23"/>
      <c r="N15" s="23"/>
      <c r="O15" s="23">
        <f t="shared" si="1"/>
        <v>0</v>
      </c>
      <c r="P15" s="23"/>
      <c r="Q15" s="23"/>
      <c r="R15" s="23"/>
      <c r="S15" s="23">
        <f t="shared" si="2"/>
        <v>0</v>
      </c>
      <c r="T15" s="23" t="str">
        <f t="shared" si="3"/>
        <v/>
      </c>
      <c r="U15" s="24"/>
    </row>
    <row r="16" customHeight="1" spans="1:21">
      <c r="A16" s="20"/>
      <c r="B16" s="21"/>
      <c r="C16" s="21"/>
      <c r="D16" s="21"/>
      <c r="E16" s="21"/>
      <c r="F16" s="22"/>
      <c r="G16" s="22"/>
      <c r="H16" s="23"/>
      <c r="I16" s="23"/>
      <c r="J16" s="23"/>
      <c r="K16" s="23">
        <f t="shared" si="0"/>
        <v>0</v>
      </c>
      <c r="L16" s="23"/>
      <c r="M16" s="23"/>
      <c r="N16" s="23"/>
      <c r="O16" s="23">
        <f t="shared" si="1"/>
        <v>0</v>
      </c>
      <c r="P16" s="23"/>
      <c r="Q16" s="23"/>
      <c r="R16" s="23"/>
      <c r="S16" s="23">
        <f t="shared" si="2"/>
        <v>0</v>
      </c>
      <c r="T16" s="23" t="str">
        <f t="shared" si="3"/>
        <v/>
      </c>
      <c r="U16" s="24"/>
    </row>
    <row r="17" customHeight="1" spans="1:21">
      <c r="A17" s="20"/>
      <c r="B17" s="21"/>
      <c r="C17" s="21"/>
      <c r="D17" s="21"/>
      <c r="E17" s="21"/>
      <c r="F17" s="22"/>
      <c r="G17" s="22"/>
      <c r="H17" s="23"/>
      <c r="I17" s="23"/>
      <c r="J17" s="23"/>
      <c r="K17" s="23">
        <f t="shared" si="0"/>
        <v>0</v>
      </c>
      <c r="L17" s="23"/>
      <c r="M17" s="23"/>
      <c r="N17" s="23"/>
      <c r="O17" s="23">
        <f t="shared" si="1"/>
        <v>0</v>
      </c>
      <c r="P17" s="23"/>
      <c r="Q17" s="23"/>
      <c r="R17" s="23"/>
      <c r="S17" s="23">
        <f t="shared" si="2"/>
        <v>0</v>
      </c>
      <c r="T17" s="23" t="str">
        <f t="shared" si="3"/>
        <v/>
      </c>
      <c r="U17" s="24"/>
    </row>
    <row r="18" customHeight="1" spans="1:21">
      <c r="A18" s="20"/>
      <c r="B18" s="21"/>
      <c r="C18" s="21"/>
      <c r="D18" s="21"/>
      <c r="E18" s="21"/>
      <c r="F18" s="22"/>
      <c r="G18" s="22"/>
      <c r="H18" s="23"/>
      <c r="I18" s="23"/>
      <c r="J18" s="23"/>
      <c r="K18" s="23">
        <f t="shared" si="0"/>
        <v>0</v>
      </c>
      <c r="L18" s="23"/>
      <c r="M18" s="23"/>
      <c r="N18" s="23"/>
      <c r="O18" s="23">
        <f t="shared" si="1"/>
        <v>0</v>
      </c>
      <c r="P18" s="23"/>
      <c r="Q18" s="23"/>
      <c r="R18" s="23"/>
      <c r="S18" s="23">
        <f t="shared" si="2"/>
        <v>0</v>
      </c>
      <c r="T18" s="23" t="str">
        <f t="shared" si="3"/>
        <v/>
      </c>
      <c r="U18" s="24"/>
    </row>
    <row r="19" customHeight="1" spans="1:21">
      <c r="A19" s="20"/>
      <c r="B19" s="21"/>
      <c r="C19" s="21"/>
      <c r="D19" s="21"/>
      <c r="E19" s="21"/>
      <c r="F19" s="22"/>
      <c r="G19" s="22"/>
      <c r="H19" s="23"/>
      <c r="I19" s="23"/>
      <c r="J19" s="23"/>
      <c r="K19" s="23">
        <f t="shared" si="0"/>
        <v>0</v>
      </c>
      <c r="L19" s="23"/>
      <c r="M19" s="23"/>
      <c r="N19" s="23"/>
      <c r="O19" s="23">
        <f t="shared" si="1"/>
        <v>0</v>
      </c>
      <c r="P19" s="23"/>
      <c r="Q19" s="23"/>
      <c r="R19" s="23"/>
      <c r="S19" s="23">
        <f t="shared" si="2"/>
        <v>0</v>
      </c>
      <c r="T19" s="23" t="str">
        <f t="shared" si="3"/>
        <v/>
      </c>
      <c r="U19" s="24"/>
    </row>
    <row r="20" customHeight="1" spans="1:21">
      <c r="A20" s="20"/>
      <c r="B20" s="21"/>
      <c r="C20" s="21"/>
      <c r="D20" s="21"/>
      <c r="E20" s="21"/>
      <c r="F20" s="22"/>
      <c r="G20" s="22"/>
      <c r="H20" s="23"/>
      <c r="I20" s="23"/>
      <c r="J20" s="23"/>
      <c r="K20" s="23">
        <f t="shared" si="0"/>
        <v>0</v>
      </c>
      <c r="L20" s="23"/>
      <c r="M20" s="23"/>
      <c r="N20" s="23"/>
      <c r="O20" s="23">
        <f t="shared" si="1"/>
        <v>0</v>
      </c>
      <c r="P20" s="23"/>
      <c r="Q20" s="23"/>
      <c r="R20" s="23"/>
      <c r="S20" s="23">
        <f t="shared" si="2"/>
        <v>0</v>
      </c>
      <c r="T20" s="23" t="str">
        <f t="shared" si="3"/>
        <v/>
      </c>
      <c r="U20" s="24"/>
    </row>
    <row r="21" customHeight="1" spans="1:21">
      <c r="A21" s="20"/>
      <c r="B21" s="21"/>
      <c r="C21" s="21"/>
      <c r="D21" s="21"/>
      <c r="E21" s="21"/>
      <c r="F21" s="22"/>
      <c r="G21" s="22"/>
      <c r="H21" s="23"/>
      <c r="I21" s="23"/>
      <c r="J21" s="23"/>
      <c r="K21" s="23">
        <f t="shared" si="0"/>
        <v>0</v>
      </c>
      <c r="L21" s="23"/>
      <c r="M21" s="23"/>
      <c r="N21" s="23"/>
      <c r="O21" s="23">
        <f t="shared" si="1"/>
        <v>0</v>
      </c>
      <c r="P21" s="23"/>
      <c r="Q21" s="23"/>
      <c r="R21" s="23"/>
      <c r="S21" s="23">
        <f t="shared" si="2"/>
        <v>0</v>
      </c>
      <c r="T21" s="23" t="str">
        <f t="shared" si="3"/>
        <v/>
      </c>
      <c r="U21" s="24"/>
    </row>
    <row r="22" customHeight="1" spans="1:21">
      <c r="A22" s="20"/>
      <c r="B22" s="21"/>
      <c r="C22" s="21"/>
      <c r="D22" s="21"/>
      <c r="E22" s="21"/>
      <c r="F22" s="22"/>
      <c r="G22" s="22"/>
      <c r="H22" s="23"/>
      <c r="I22" s="23"/>
      <c r="J22" s="23"/>
      <c r="K22" s="23">
        <f t="shared" si="0"/>
        <v>0</v>
      </c>
      <c r="L22" s="23"/>
      <c r="M22" s="23"/>
      <c r="N22" s="23"/>
      <c r="O22" s="23">
        <f t="shared" si="1"/>
        <v>0</v>
      </c>
      <c r="P22" s="23"/>
      <c r="Q22" s="23"/>
      <c r="R22" s="23"/>
      <c r="S22" s="23">
        <f t="shared" si="2"/>
        <v>0</v>
      </c>
      <c r="T22" s="23" t="str">
        <f t="shared" si="3"/>
        <v/>
      </c>
      <c r="U22" s="24"/>
    </row>
    <row r="23" customHeight="1" spans="1:21">
      <c r="A23" s="20"/>
      <c r="B23" s="21"/>
      <c r="C23" s="21"/>
      <c r="D23" s="21"/>
      <c r="E23" s="21"/>
      <c r="F23" s="22"/>
      <c r="G23" s="22"/>
      <c r="H23" s="23"/>
      <c r="I23" s="23"/>
      <c r="J23" s="23"/>
      <c r="K23" s="23">
        <f t="shared" si="0"/>
        <v>0</v>
      </c>
      <c r="L23" s="23"/>
      <c r="M23" s="23"/>
      <c r="N23" s="23"/>
      <c r="O23" s="23">
        <f t="shared" si="1"/>
        <v>0</v>
      </c>
      <c r="P23" s="23"/>
      <c r="Q23" s="23"/>
      <c r="R23" s="23"/>
      <c r="S23" s="23">
        <f t="shared" si="2"/>
        <v>0</v>
      </c>
      <c r="T23" s="23" t="str">
        <f t="shared" si="3"/>
        <v/>
      </c>
      <c r="U23" s="24"/>
    </row>
    <row r="24" customHeight="1" spans="1:21">
      <c r="A24" s="20"/>
      <c r="B24" s="21"/>
      <c r="C24" s="21"/>
      <c r="D24" s="21"/>
      <c r="E24" s="21"/>
      <c r="F24" s="22"/>
      <c r="G24" s="22"/>
      <c r="H24" s="23"/>
      <c r="I24" s="23"/>
      <c r="J24" s="23"/>
      <c r="K24" s="23">
        <f t="shared" si="0"/>
        <v>0</v>
      </c>
      <c r="L24" s="23"/>
      <c r="M24" s="23"/>
      <c r="N24" s="23"/>
      <c r="O24" s="23">
        <f t="shared" si="1"/>
        <v>0</v>
      </c>
      <c r="P24" s="23"/>
      <c r="Q24" s="23"/>
      <c r="R24" s="23"/>
      <c r="S24" s="23">
        <f t="shared" si="2"/>
        <v>0</v>
      </c>
      <c r="T24" s="23" t="str">
        <f t="shared" si="3"/>
        <v/>
      </c>
      <c r="U24" s="24"/>
    </row>
    <row r="25" customHeight="1" spans="1:21">
      <c r="A25" s="20"/>
      <c r="B25" s="21"/>
      <c r="C25" s="21"/>
      <c r="D25" s="21"/>
      <c r="E25" s="21"/>
      <c r="F25" s="22"/>
      <c r="G25" s="22"/>
      <c r="H25" s="23"/>
      <c r="I25" s="23"/>
      <c r="J25" s="23"/>
      <c r="K25" s="23">
        <f t="shared" si="0"/>
        <v>0</v>
      </c>
      <c r="L25" s="23"/>
      <c r="M25" s="23"/>
      <c r="N25" s="23"/>
      <c r="O25" s="23">
        <f t="shared" si="1"/>
        <v>0</v>
      </c>
      <c r="P25" s="23"/>
      <c r="Q25" s="23"/>
      <c r="R25" s="23"/>
      <c r="S25" s="23">
        <f t="shared" si="2"/>
        <v>0</v>
      </c>
      <c r="T25" s="23"/>
      <c r="U25" s="24"/>
    </row>
    <row r="26" customHeight="1" spans="1:21">
      <c r="A26" s="20"/>
      <c r="B26" s="21"/>
      <c r="C26" s="21"/>
      <c r="D26" s="21"/>
      <c r="E26" s="53"/>
      <c r="F26" s="22"/>
      <c r="G26" s="22"/>
      <c r="H26" s="23"/>
      <c r="I26" s="23"/>
      <c r="J26" s="23"/>
      <c r="K26" s="23">
        <f t="shared" si="0"/>
        <v>0</v>
      </c>
      <c r="L26" s="23"/>
      <c r="M26" s="23"/>
      <c r="N26" s="23"/>
      <c r="O26" s="23">
        <f t="shared" si="1"/>
        <v>0</v>
      </c>
      <c r="P26" s="23"/>
      <c r="Q26" s="23"/>
      <c r="R26" s="23"/>
      <c r="S26" s="23">
        <f t="shared" si="2"/>
        <v>0</v>
      </c>
      <c r="T26" s="23"/>
      <c r="U26" s="24"/>
    </row>
    <row r="27" customHeight="1" spans="1:21">
      <c r="A27" s="25" t="s">
        <v>241</v>
      </c>
      <c r="B27" s="40"/>
      <c r="C27" s="40"/>
      <c r="D27" s="40"/>
      <c r="E27" s="40"/>
      <c r="F27" s="22"/>
      <c r="G27" s="22"/>
      <c r="H27" s="23">
        <f ca="1">SUM(H6:上一行)</f>
        <v>0</v>
      </c>
      <c r="I27" s="23">
        <f ca="1">SUM(I6:上一行)</f>
        <v>0</v>
      </c>
      <c r="J27" s="23">
        <f ca="1">SUM(J6:上一行)</f>
        <v>0</v>
      </c>
      <c r="K27" s="23">
        <f ca="1">SUM(K6:上一行)</f>
        <v>0</v>
      </c>
      <c r="L27" s="23">
        <f ca="1">SUM(L6:上一行)</f>
        <v>0</v>
      </c>
      <c r="M27" s="23">
        <f ca="1">SUM(M6:上一行)</f>
        <v>0</v>
      </c>
      <c r="N27" s="23">
        <f ca="1">SUM(N6:上一行)</f>
        <v>0</v>
      </c>
      <c r="O27" s="23">
        <f ca="1">SUM(O6:上一行)</f>
        <v>0</v>
      </c>
      <c r="P27" s="23">
        <f ca="1">SUM(P6:上一行)</f>
        <v>0</v>
      </c>
      <c r="Q27" s="23">
        <f ca="1">SUM(Q6:上一行)</f>
        <v>0</v>
      </c>
      <c r="R27" s="23">
        <f ca="1">SUM(R6:上一行)</f>
        <v>0</v>
      </c>
      <c r="S27" s="23">
        <f ca="1">SUM(S6:上一行)</f>
        <v>0</v>
      </c>
      <c r="T27" s="23" t="str">
        <f ca="1" t="shared" si="3"/>
        <v/>
      </c>
      <c r="U27" s="24"/>
    </row>
    <row r="28" customHeight="1" spans="1:21">
      <c r="A28" s="25" t="s">
        <v>920</v>
      </c>
      <c r="B28" s="40"/>
      <c r="C28" s="40"/>
      <c r="D28" s="40"/>
      <c r="E28" s="40"/>
      <c r="F28" s="22"/>
      <c r="G28" s="22"/>
      <c r="H28" s="23"/>
      <c r="I28" s="23"/>
      <c r="J28" s="23"/>
      <c r="K28" s="23"/>
      <c r="L28" s="23"/>
      <c r="M28" s="23"/>
      <c r="N28" s="23"/>
      <c r="O28" s="23"/>
      <c r="P28" s="23"/>
      <c r="Q28" s="23"/>
      <c r="R28" s="23"/>
      <c r="S28" s="23"/>
      <c r="T28" s="23" t="str">
        <f t="shared" si="3"/>
        <v/>
      </c>
      <c r="U28" s="24"/>
    </row>
    <row r="29" customHeight="1" spans="1:21">
      <c r="A29" s="25" t="s">
        <v>939</v>
      </c>
      <c r="B29" s="40"/>
      <c r="C29" s="40"/>
      <c r="D29" s="40"/>
      <c r="E29" s="40"/>
      <c r="F29" s="22"/>
      <c r="G29" s="22"/>
      <c r="H29" s="23">
        <f ca="1">H27-H28</f>
        <v>0</v>
      </c>
      <c r="I29" s="23">
        <f ca="1">I27-I28</f>
        <v>0</v>
      </c>
      <c r="J29" s="23">
        <f ca="1">J27-J28</f>
        <v>0</v>
      </c>
      <c r="K29" s="23">
        <f ca="1">K27-K28</f>
        <v>0</v>
      </c>
      <c r="L29" s="23">
        <f ca="1" t="shared" ref="L29:S29" si="4">L27-L28</f>
        <v>0</v>
      </c>
      <c r="M29" s="23">
        <f ca="1" t="shared" si="4"/>
        <v>0</v>
      </c>
      <c r="N29" s="23">
        <f ca="1" t="shared" si="4"/>
        <v>0</v>
      </c>
      <c r="O29" s="23">
        <f ca="1" t="shared" si="4"/>
        <v>0</v>
      </c>
      <c r="P29" s="23">
        <f ca="1" t="shared" si="4"/>
        <v>0</v>
      </c>
      <c r="Q29" s="23">
        <f ca="1" t="shared" si="4"/>
        <v>0</v>
      </c>
      <c r="R29" s="23">
        <f ca="1" t="shared" si="4"/>
        <v>0</v>
      </c>
      <c r="S29" s="23">
        <f ca="1" t="shared" si="4"/>
        <v>0</v>
      </c>
      <c r="T29" s="23" t="str">
        <f ca="1" t="shared" si="3"/>
        <v/>
      </c>
      <c r="U29" s="24"/>
    </row>
    <row r="30" customHeight="1" spans="1:15">
      <c r="A30" s="27" t="e">
        <f>#REF!&amp;#REF!</f>
        <v>#REF!</v>
      </c>
      <c r="O30" s="27" t="e">
        <f>"评估人员："&amp;#REF!</f>
        <v>#REF!</v>
      </c>
    </row>
    <row r="31" customHeight="1" spans="1:1">
      <c r="A31" s="27" t="e">
        <f>CONCATENATE(#REF!,#REF!,#REF!,#REF!,#REF!,#REF!,#REF!)</f>
        <v>#REF!</v>
      </c>
    </row>
  </sheetData>
  <mergeCells count="17">
    <mergeCell ref="A1:U1"/>
    <mergeCell ref="A2:U2"/>
    <mergeCell ref="H4:K4"/>
    <mergeCell ref="L4:O4"/>
    <mergeCell ref="P4:S4"/>
    <mergeCell ref="A27:B27"/>
    <mergeCell ref="A28:B28"/>
    <mergeCell ref="A29:B29"/>
    <mergeCell ref="A4:A5"/>
    <mergeCell ref="B4:B5"/>
    <mergeCell ref="C4:C5"/>
    <mergeCell ref="D4:D5"/>
    <mergeCell ref="E4:E5"/>
    <mergeCell ref="F4:F5"/>
    <mergeCell ref="G4:G5"/>
    <mergeCell ref="T4:T5"/>
    <mergeCell ref="U4:U5"/>
  </mergeCells>
  <dataValidations count="1">
    <dataValidation allowBlank="1" showInputMessage="1" showErrorMessage="1" prompt=" ①请按照工程项目整理填列本表，不应按照财务入账时间顺序填列。②“项目名称”应与安装合同所列示的项目名称一致；③“设备名称”是指设备安装工程中包含设备的名称。" sqref="A1:U1"/>
  </dataValidations>
  <printOptions horizontalCentered="1"/>
  <pageMargins left="0.35" right="0.35" top="0.79" bottom="0.79" header="0.94" footer="0.51"/>
  <pageSetup paperSize="9" fitToHeight="0" orientation="landscape" blackAndWhite="1" verticalDpi="600"/>
  <headerFooter alignWithMargins="0">
    <oddHeader>&amp;R&amp;"宋体,常规"表4-7-2
共&amp;N页，第&amp;P页</oddHead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1" sqref="A1:P1"/>
    </sheetView>
  </sheetViews>
  <sheetFormatPr defaultColWidth="8.6" defaultRowHeight="13.2"/>
  <cols>
    <col min="1" max="1" width="4.7" style="11" customWidth="1"/>
    <col min="2" max="2" width="20.2" style="11" customWidth="1"/>
    <col min="3" max="3" width="13" style="11" customWidth="1"/>
    <col min="4" max="4" width="11.1" style="11" customWidth="1"/>
    <col min="5" max="5" width="15.1" style="11" hidden="1" customWidth="1" outlineLevel="1"/>
    <col min="6" max="6" width="15.1" style="11" customWidth="1" collapsed="1"/>
    <col min="7" max="8" width="15.1" style="11" customWidth="1"/>
    <col min="9" max="9" width="7.7" style="11" customWidth="1"/>
    <col min="10" max="32" width="9" style="11"/>
    <col min="33" max="16384" width="8.6" style="11"/>
  </cols>
  <sheetData>
    <row r="1" s="9" customFormat="1" ht="30" customHeight="1" spans="1:9">
      <c r="A1" s="12" t="s">
        <v>968</v>
      </c>
      <c r="B1" s="13"/>
      <c r="C1" s="13"/>
      <c r="D1" s="13"/>
      <c r="E1" s="13"/>
      <c r="F1" s="13"/>
      <c r="G1" s="13"/>
      <c r="H1" s="13"/>
      <c r="I1" s="13"/>
    </row>
    <row r="2" ht="14.25" customHeight="1" spans="1:9">
      <c r="A2" s="14" t="e">
        <f>CONCATENATE(#REF!,#REF!,#REF!,#REF!,#REF!,#REF!,#REF!)</f>
        <v>#REF!</v>
      </c>
      <c r="B2" s="14"/>
      <c r="C2" s="14"/>
      <c r="D2" s="14"/>
      <c r="E2" s="14"/>
      <c r="F2" s="15"/>
      <c r="G2" s="15"/>
      <c r="H2" s="15"/>
      <c r="I2" s="15"/>
    </row>
    <row r="3" ht="7.5" customHeight="1" spans="1:9">
      <c r="A3" s="14"/>
      <c r="B3" s="14"/>
      <c r="C3" s="14"/>
      <c r="D3" s="14"/>
      <c r="E3" s="15"/>
      <c r="F3" s="15"/>
      <c r="G3" s="15"/>
      <c r="H3" s="15"/>
      <c r="I3" s="15"/>
    </row>
    <row r="4" ht="15.75" customHeight="1" spans="1:9">
      <c r="A4" s="16" t="e">
        <f>#REF!&amp;#REF!</f>
        <v>#REF!</v>
      </c>
      <c r="I4" s="17" t="s">
        <v>168</v>
      </c>
    </row>
    <row r="5" s="10" customFormat="1" ht="15.75" customHeight="1" spans="1:9">
      <c r="A5" s="18" t="s">
        <v>169</v>
      </c>
      <c r="B5" s="18" t="s">
        <v>112</v>
      </c>
      <c r="C5" s="92" t="s">
        <v>969</v>
      </c>
      <c r="D5" s="92" t="s">
        <v>312</v>
      </c>
      <c r="E5" s="126" t="s">
        <v>141</v>
      </c>
      <c r="F5" s="103" t="s">
        <v>142</v>
      </c>
      <c r="G5" s="18" t="s">
        <v>143</v>
      </c>
      <c r="H5" s="55" t="s">
        <v>171</v>
      </c>
      <c r="I5" s="55" t="s">
        <v>240</v>
      </c>
    </row>
    <row r="6" ht="15.75" customHeight="1" spans="1:9">
      <c r="A6" s="20"/>
      <c r="B6" s="21"/>
      <c r="C6" s="21"/>
      <c r="D6" s="22"/>
      <c r="E6" s="23"/>
      <c r="F6" s="23"/>
      <c r="G6" s="23"/>
      <c r="H6" s="23" t="str">
        <f t="shared" ref="H6:H24" si="0">IF(F6=0,"",(G6-F6)/F6*100)</f>
        <v/>
      </c>
      <c r="I6" s="24"/>
    </row>
    <row r="7" ht="15.75" customHeight="1" spans="1:9">
      <c r="A7" s="20"/>
      <c r="B7" s="21"/>
      <c r="C7" s="21"/>
      <c r="D7" s="22"/>
      <c r="E7" s="23"/>
      <c r="F7" s="23"/>
      <c r="G7" s="23"/>
      <c r="H7" s="23" t="str">
        <f t="shared" si="0"/>
        <v/>
      </c>
      <c r="I7" s="24"/>
    </row>
    <row r="8" ht="15.75" customHeight="1" spans="1:9">
      <c r="A8" s="20"/>
      <c r="B8" s="21"/>
      <c r="C8" s="21"/>
      <c r="D8" s="22"/>
      <c r="E8" s="23"/>
      <c r="F8" s="23"/>
      <c r="G8" s="23"/>
      <c r="H8" s="23" t="str">
        <f t="shared" si="0"/>
        <v/>
      </c>
      <c r="I8" s="24"/>
    </row>
    <row r="9" ht="15.75" customHeight="1" spans="1:9">
      <c r="A9" s="20"/>
      <c r="B9" s="21"/>
      <c r="C9" s="21"/>
      <c r="D9" s="22"/>
      <c r="E9" s="23"/>
      <c r="F9" s="23"/>
      <c r="G9" s="23"/>
      <c r="H9" s="23" t="str">
        <f t="shared" si="0"/>
        <v/>
      </c>
      <c r="I9" s="24"/>
    </row>
    <row r="10" ht="15.75" customHeight="1" spans="1:9">
      <c r="A10" s="20"/>
      <c r="B10" s="21"/>
      <c r="C10" s="21"/>
      <c r="D10" s="22"/>
      <c r="E10" s="23"/>
      <c r="F10" s="23"/>
      <c r="G10" s="23"/>
      <c r="H10" s="23" t="str">
        <f t="shared" si="0"/>
        <v/>
      </c>
      <c r="I10" s="24"/>
    </row>
    <row r="11" ht="15.75" customHeight="1" spans="1:9">
      <c r="A11" s="20"/>
      <c r="B11" s="21"/>
      <c r="C11" s="21"/>
      <c r="D11" s="22"/>
      <c r="E11" s="23"/>
      <c r="F11" s="23"/>
      <c r="G11" s="23"/>
      <c r="H11" s="23" t="str">
        <f t="shared" si="0"/>
        <v/>
      </c>
      <c r="I11" s="24"/>
    </row>
    <row r="12" ht="15.75" customHeight="1" spans="1:9">
      <c r="A12" s="20"/>
      <c r="B12" s="21"/>
      <c r="C12" s="21"/>
      <c r="D12" s="22"/>
      <c r="E12" s="23"/>
      <c r="F12" s="23"/>
      <c r="G12" s="23"/>
      <c r="H12" s="23" t="str">
        <f t="shared" si="0"/>
        <v/>
      </c>
      <c r="I12" s="24"/>
    </row>
    <row r="13" ht="15.75" customHeight="1" spans="1:9">
      <c r="A13" s="20"/>
      <c r="B13" s="21"/>
      <c r="C13" s="21"/>
      <c r="D13" s="22"/>
      <c r="E13" s="23"/>
      <c r="F13" s="23"/>
      <c r="G13" s="23"/>
      <c r="H13" s="23" t="str">
        <f t="shared" si="0"/>
        <v/>
      </c>
      <c r="I13" s="24"/>
    </row>
    <row r="14" ht="15.75" customHeight="1" spans="1:9">
      <c r="A14" s="20"/>
      <c r="B14" s="21"/>
      <c r="C14" s="21"/>
      <c r="D14" s="22"/>
      <c r="E14" s="23"/>
      <c r="F14" s="23"/>
      <c r="G14" s="23"/>
      <c r="H14" s="23" t="str">
        <f t="shared" si="0"/>
        <v/>
      </c>
      <c r="I14" s="24"/>
    </row>
    <row r="15" ht="15.75" customHeight="1" spans="1:9">
      <c r="A15" s="20"/>
      <c r="B15" s="21"/>
      <c r="C15" s="21"/>
      <c r="D15" s="22"/>
      <c r="E15" s="23"/>
      <c r="F15" s="23"/>
      <c r="G15" s="23"/>
      <c r="H15" s="23" t="str">
        <f t="shared" si="0"/>
        <v/>
      </c>
      <c r="I15" s="24"/>
    </row>
    <row r="16" ht="15.75" customHeight="1" spans="1:9">
      <c r="A16" s="20"/>
      <c r="B16" s="21"/>
      <c r="C16" s="21"/>
      <c r="D16" s="22"/>
      <c r="E16" s="23"/>
      <c r="F16" s="23"/>
      <c r="G16" s="23"/>
      <c r="H16" s="23" t="str">
        <f t="shared" si="0"/>
        <v/>
      </c>
      <c r="I16" s="24"/>
    </row>
    <row r="17" ht="15.75" customHeight="1" spans="1:9">
      <c r="A17" s="20"/>
      <c r="B17" s="21"/>
      <c r="C17" s="21"/>
      <c r="D17" s="22"/>
      <c r="E17" s="23"/>
      <c r="F17" s="23"/>
      <c r="G17" s="23"/>
      <c r="H17" s="23" t="str">
        <f t="shared" si="0"/>
        <v/>
      </c>
      <c r="I17" s="24"/>
    </row>
    <row r="18" ht="15.75" customHeight="1" spans="1:9">
      <c r="A18" s="20"/>
      <c r="B18" s="21"/>
      <c r="C18" s="21"/>
      <c r="D18" s="22"/>
      <c r="E18" s="23"/>
      <c r="F18" s="23"/>
      <c r="G18" s="23"/>
      <c r="H18" s="23" t="str">
        <f t="shared" si="0"/>
        <v/>
      </c>
      <c r="I18" s="24"/>
    </row>
    <row r="19" ht="15.75" customHeight="1" spans="1:9">
      <c r="A19" s="20"/>
      <c r="B19" s="21"/>
      <c r="C19" s="21"/>
      <c r="D19" s="22"/>
      <c r="E19" s="23"/>
      <c r="F19" s="23"/>
      <c r="G19" s="23"/>
      <c r="H19" s="23" t="str">
        <f t="shared" si="0"/>
        <v/>
      </c>
      <c r="I19" s="24"/>
    </row>
    <row r="20" ht="15.75" customHeight="1" spans="1:9">
      <c r="A20" s="20"/>
      <c r="B20" s="21"/>
      <c r="C20" s="21"/>
      <c r="D20" s="22"/>
      <c r="E20" s="23"/>
      <c r="F20" s="23"/>
      <c r="G20" s="23"/>
      <c r="H20" s="23" t="str">
        <f t="shared" si="0"/>
        <v/>
      </c>
      <c r="I20" s="24"/>
    </row>
    <row r="21" ht="15.75" customHeight="1" spans="1:9">
      <c r="A21" s="20"/>
      <c r="B21" s="21"/>
      <c r="C21" s="21"/>
      <c r="D21" s="22"/>
      <c r="E21" s="23"/>
      <c r="F21" s="23"/>
      <c r="G21" s="23"/>
      <c r="H21" s="23" t="str">
        <f t="shared" si="0"/>
        <v/>
      </c>
      <c r="I21" s="24"/>
    </row>
    <row r="22" ht="15.75" customHeight="1" spans="1:9">
      <c r="A22" s="20"/>
      <c r="B22" s="21"/>
      <c r="C22" s="21"/>
      <c r="D22" s="22"/>
      <c r="E22" s="23"/>
      <c r="F22" s="23"/>
      <c r="G22" s="23"/>
      <c r="H22" s="23" t="str">
        <f t="shared" si="0"/>
        <v/>
      </c>
      <c r="I22" s="24"/>
    </row>
    <row r="23" ht="15.75" customHeight="1" spans="1:9">
      <c r="A23" s="20"/>
      <c r="B23" s="21"/>
      <c r="C23" s="21"/>
      <c r="D23" s="22"/>
      <c r="E23" s="23"/>
      <c r="F23" s="23"/>
      <c r="G23" s="23"/>
      <c r="H23" s="23" t="str">
        <f t="shared" si="0"/>
        <v/>
      </c>
      <c r="I23" s="24"/>
    </row>
    <row r="24" ht="15.75" customHeight="1" spans="1:9">
      <c r="A24" s="20"/>
      <c r="B24" s="21"/>
      <c r="C24" s="21"/>
      <c r="D24" s="22"/>
      <c r="E24" s="23"/>
      <c r="F24" s="23"/>
      <c r="G24" s="23"/>
      <c r="H24" s="23" t="str">
        <f t="shared" si="0"/>
        <v/>
      </c>
      <c r="I24" s="24"/>
    </row>
    <row r="25" ht="15.75" customHeight="1" spans="1:9">
      <c r="A25" s="20"/>
      <c r="B25" s="21"/>
      <c r="C25" s="21"/>
      <c r="D25" s="22"/>
      <c r="E25" s="23"/>
      <c r="F25" s="23"/>
      <c r="G25" s="23"/>
      <c r="H25" s="23"/>
      <c r="I25" s="24"/>
    </row>
    <row r="26" ht="15.75" customHeight="1" spans="1:9">
      <c r="A26" s="20"/>
      <c r="B26" s="21"/>
      <c r="C26" s="53"/>
      <c r="D26" s="22"/>
      <c r="E26" s="23"/>
      <c r="F26" s="23"/>
      <c r="G26" s="23"/>
      <c r="H26" s="23"/>
      <c r="I26" s="24"/>
    </row>
    <row r="27" ht="15.75" customHeight="1" spans="1:9">
      <c r="A27" s="25" t="s">
        <v>241</v>
      </c>
      <c r="B27" s="40"/>
      <c r="C27" s="40"/>
      <c r="D27" s="40"/>
      <c r="E27" s="23">
        <f ca="1">SUM(E6:上一行)</f>
        <v>0</v>
      </c>
      <c r="F27" s="23">
        <f ca="1">SUM(F6:上一行)</f>
        <v>0</v>
      </c>
      <c r="G27" s="23">
        <f ca="1">SUM(G6:上一行)</f>
        <v>0</v>
      </c>
      <c r="H27" s="23" t="str">
        <f ca="1">IF(F27=0,"",(G27-F27)/F27*100)</f>
        <v/>
      </c>
      <c r="I27" s="24"/>
    </row>
    <row r="28" ht="15.75" customHeight="1" spans="1:9">
      <c r="A28" s="25" t="s">
        <v>920</v>
      </c>
      <c r="B28" s="40"/>
      <c r="C28" s="40"/>
      <c r="D28" s="40"/>
      <c r="E28" s="23"/>
      <c r="F28" s="23"/>
      <c r="G28" s="23"/>
      <c r="H28" s="23" t="str">
        <f>IF(F28=0,"",(G28-F28)/F28*100)</f>
        <v/>
      </c>
      <c r="I28" s="24"/>
    </row>
    <row r="29" ht="15.75" customHeight="1" spans="1:9">
      <c r="A29" s="25" t="s">
        <v>939</v>
      </c>
      <c r="B29" s="40"/>
      <c r="C29" s="40"/>
      <c r="D29" s="40"/>
      <c r="E29" s="23">
        <f ca="1">E27-E28</f>
        <v>0</v>
      </c>
      <c r="F29" s="23">
        <f ca="1">F27-F28</f>
        <v>0</v>
      </c>
      <c r="G29" s="23">
        <f ca="1">G27-G28</f>
        <v>0</v>
      </c>
      <c r="H29" s="23" t="str">
        <f ca="1">IF(F29=0,"",(G29-F29)/F29*100)</f>
        <v/>
      </c>
      <c r="I29" s="24"/>
    </row>
    <row r="30" ht="15.75" customHeight="1" spans="1:6">
      <c r="A30" s="27" t="e">
        <f>#REF!&amp;#REF!</f>
        <v>#REF!</v>
      </c>
      <c r="E30" s="30"/>
      <c r="F30" s="30" t="e">
        <f>"评估人员："&amp;#REF!</f>
        <v>#REF!</v>
      </c>
    </row>
    <row r="31" ht="15.75" customHeight="1" spans="1:1">
      <c r="A31" s="27" t="e">
        <f>CONCATENATE(#REF!,#REF!,#REF!,#REF!,#REF!,#REF!,#REF!)</f>
        <v>#REF!</v>
      </c>
    </row>
  </sheetData>
  <mergeCells count="5">
    <mergeCell ref="A1:I1"/>
    <mergeCell ref="A2:I2"/>
    <mergeCell ref="A27:B27"/>
    <mergeCell ref="A28:B28"/>
    <mergeCell ref="A29:B29"/>
  </mergeCells>
  <printOptions horizontalCentered="1"/>
  <pageMargins left="0.35" right="0.35" top="0.79" bottom="0.79" header="0.94" footer="0.51"/>
  <pageSetup paperSize="9" fitToHeight="0" orientation="landscape" blackAndWhite="1" horizontalDpi="600" verticalDpi="600"/>
  <headerFooter alignWithMargins="0">
    <oddHeader>&amp;R&amp;"宋体,常规"表4-7-3
共&amp;N页，第&amp;P页</oddHead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A6" sqref="A6:B10"/>
    </sheetView>
  </sheetViews>
  <sheetFormatPr defaultColWidth="8.6" defaultRowHeight="15.75" customHeight="1"/>
  <cols>
    <col min="1" max="1" width="7" style="11" customWidth="1"/>
    <col min="2" max="2" width="26.5" style="11" customWidth="1"/>
    <col min="3" max="4" width="14.5" style="11" hidden="1" customWidth="1" outlineLevel="1"/>
    <col min="5" max="5" width="14.5" style="11" customWidth="1" collapsed="1"/>
    <col min="6" max="6" width="14.5" style="11" customWidth="1"/>
    <col min="7" max="8" width="14.5" style="11" hidden="1" customWidth="1"/>
    <col min="9" max="10" width="9.2" style="11" hidden="1" customWidth="1"/>
    <col min="11" max="12" width="7.6" style="11" hidden="1" customWidth="1"/>
    <col min="13" max="32" width="9" style="11"/>
    <col min="33" max="16384" width="8.6" style="11"/>
  </cols>
  <sheetData>
    <row r="1" s="9" customFormat="1" ht="30" customHeight="1" spans="1:12">
      <c r="A1" s="12" t="s">
        <v>970</v>
      </c>
      <c r="B1" s="12"/>
      <c r="C1" s="12"/>
      <c r="D1" s="12"/>
      <c r="E1" s="12"/>
      <c r="F1" s="12"/>
      <c r="G1" s="12"/>
      <c r="H1" s="12"/>
      <c r="I1" s="12"/>
      <c r="J1" s="12"/>
      <c r="K1" s="12"/>
      <c r="L1" s="12"/>
    </row>
    <row r="2" ht="14.25" customHeight="1" spans="1:12">
      <c r="A2" s="113" t="str">
        <f>CONCATENATE([2]基本信息!A4,[2]基本信息!B4,[2]基本信息!C4,[2]基本信息!D4,[2]基本信息!E4,[2]基本信息!F4,[2]基本信息!G4)</f>
        <v>评估基准日：2019年月日</v>
      </c>
      <c r="B2" s="113"/>
      <c r="C2" s="113"/>
      <c r="D2" s="113"/>
      <c r="E2" s="113"/>
      <c r="F2" s="113"/>
      <c r="G2" s="114"/>
      <c r="H2" s="114"/>
      <c r="I2" s="114"/>
      <c r="J2" s="114"/>
      <c r="K2" s="114"/>
      <c r="L2" s="114"/>
    </row>
    <row r="3" customHeight="1" spans="1:12">
      <c r="A3" s="16" t="str">
        <f>[2]基本信息!A3&amp;[2]基本信息!B3</f>
        <v>被评估单位：</v>
      </c>
      <c r="K3" s="118"/>
      <c r="L3" s="17" t="s">
        <v>168</v>
      </c>
    </row>
    <row r="4" s="10" customFormat="1" customHeight="1" spans="1:12">
      <c r="A4" s="115" t="s">
        <v>216</v>
      </c>
      <c r="B4" s="115" t="s">
        <v>183</v>
      </c>
      <c r="C4" s="116" t="s">
        <v>141</v>
      </c>
      <c r="D4" s="117"/>
      <c r="E4" s="48" t="s">
        <v>142</v>
      </c>
      <c r="F4" s="82"/>
      <c r="G4" s="48" t="s">
        <v>143</v>
      </c>
      <c r="H4" s="82"/>
      <c r="I4" s="48" t="s">
        <v>170</v>
      </c>
      <c r="J4" s="82"/>
      <c r="K4" s="48" t="s">
        <v>251</v>
      </c>
      <c r="L4" s="82"/>
    </row>
    <row r="5" s="10" customFormat="1" customHeight="1" spans="1:12">
      <c r="A5" s="118"/>
      <c r="B5" s="118"/>
      <c r="C5" s="119" t="s">
        <v>388</v>
      </c>
      <c r="D5" s="119" t="s">
        <v>389</v>
      </c>
      <c r="E5" s="46" t="s">
        <v>388</v>
      </c>
      <c r="F5" s="46" t="s">
        <v>389</v>
      </c>
      <c r="G5" s="46" t="s">
        <v>388</v>
      </c>
      <c r="H5" s="46" t="s">
        <v>389</v>
      </c>
      <c r="I5" s="46" t="s">
        <v>388</v>
      </c>
      <c r="J5" s="46" t="s">
        <v>389</v>
      </c>
      <c r="K5" s="46" t="s">
        <v>388</v>
      </c>
      <c r="L5" s="46" t="s">
        <v>389</v>
      </c>
    </row>
    <row r="6" ht="18" customHeight="1" spans="1:12">
      <c r="A6" s="20"/>
      <c r="B6" s="120" t="s">
        <v>410</v>
      </c>
      <c r="C6" s="23"/>
      <c r="D6" s="23"/>
      <c r="E6" s="23"/>
      <c r="F6" s="23"/>
      <c r="G6" s="23"/>
      <c r="H6" s="23"/>
      <c r="I6" s="23"/>
      <c r="J6" s="23"/>
      <c r="K6" s="23"/>
      <c r="L6" s="23"/>
    </row>
    <row r="7" ht="18" customHeight="1" spans="1:12">
      <c r="A7" s="121">
        <v>38200</v>
      </c>
      <c r="B7" s="122" t="s">
        <v>411</v>
      </c>
      <c r="C7" s="23">
        <f>[2]线缆二批!L105</f>
        <v>0</v>
      </c>
      <c r="D7" s="23">
        <f>[2]线缆二批!M105</f>
        <v>0</v>
      </c>
      <c r="E7" s="23">
        <f>工程物资一批!K25</f>
        <v>0</v>
      </c>
      <c r="F7" s="23">
        <f>工程物资一批!K25</f>
        <v>0</v>
      </c>
      <c r="G7" s="23">
        <f>[2]线缆一批!Q20</f>
        <v>0</v>
      </c>
      <c r="H7" s="23">
        <f>[2]线缆一批!Q20</f>
        <v>0</v>
      </c>
      <c r="I7" s="23">
        <f t="shared" ref="I7:J11" si="0">G7-E7</f>
        <v>0</v>
      </c>
      <c r="J7" s="23">
        <f t="shared" si="0"/>
        <v>0</v>
      </c>
      <c r="K7" s="23" t="str">
        <f t="shared" ref="K7:L11" si="1">IF(E7=0,"",I7/E7*100)</f>
        <v/>
      </c>
      <c r="L7" s="23" t="str">
        <f t="shared" si="1"/>
        <v/>
      </c>
    </row>
    <row r="8" ht="18" customHeight="1" spans="1:12">
      <c r="A8" s="121">
        <v>38201</v>
      </c>
      <c r="B8" s="122" t="s">
        <v>412</v>
      </c>
      <c r="C8" s="23">
        <f>[2]线缆三批!K100</f>
        <v>0</v>
      </c>
      <c r="D8" s="23">
        <f>[2]线缆三批!L100</f>
        <v>0</v>
      </c>
      <c r="E8" s="23">
        <f>工程物资二批!K25</f>
        <v>0</v>
      </c>
      <c r="F8" s="23">
        <f>工程物资三批!K25</f>
        <v>0</v>
      </c>
      <c r="G8" s="23">
        <f>[2]线缆二批!Q20</f>
        <v>0</v>
      </c>
      <c r="H8" s="23">
        <f>[2]线缆二批!Q20</f>
        <v>0</v>
      </c>
      <c r="I8" s="23">
        <f t="shared" si="0"/>
        <v>0</v>
      </c>
      <c r="J8" s="23">
        <f t="shared" si="0"/>
        <v>0</v>
      </c>
      <c r="K8" s="23" t="str">
        <f t="shared" si="1"/>
        <v/>
      </c>
      <c r="L8" s="23" t="str">
        <f t="shared" si="1"/>
        <v/>
      </c>
    </row>
    <row r="9" customFormat="1" ht="18" customHeight="1" spans="1:12">
      <c r="A9" s="121">
        <v>38202</v>
      </c>
      <c r="B9" s="122" t="s">
        <v>413</v>
      </c>
      <c r="C9" s="23">
        <f>[2]线缆三批!K101</f>
        <v>0</v>
      </c>
      <c r="D9" s="23">
        <f>[2]线缆三批!L101</f>
        <v>0</v>
      </c>
      <c r="E9" s="23">
        <f>工程物资三批!K25</f>
        <v>0</v>
      </c>
      <c r="F9" s="23">
        <f>工程物资三批!K25</f>
        <v>0</v>
      </c>
      <c r="G9" s="23">
        <f>[2]线缆三批!Q20</f>
        <v>0</v>
      </c>
      <c r="H9" s="23">
        <f>[2]线缆三批!Q20</f>
        <v>0</v>
      </c>
      <c r="I9" s="23">
        <f t="shared" si="0"/>
        <v>0</v>
      </c>
      <c r="J9" s="23">
        <f t="shared" si="0"/>
        <v>0</v>
      </c>
      <c r="K9" s="23" t="str">
        <f t="shared" si="1"/>
        <v/>
      </c>
      <c r="L9" s="23" t="str">
        <f t="shared" si="1"/>
        <v/>
      </c>
    </row>
    <row r="10" customFormat="1" ht="18" customHeight="1" spans="1:12">
      <c r="A10" s="121">
        <v>38203</v>
      </c>
      <c r="B10" s="122" t="s">
        <v>414</v>
      </c>
      <c r="C10" s="23">
        <f>[2]线缆三批!K102</f>
        <v>0</v>
      </c>
      <c r="D10" s="23">
        <f>[2]线缆三批!L102</f>
        <v>0</v>
      </c>
      <c r="E10" s="23">
        <f>工程物资四批!K25</f>
        <v>0</v>
      </c>
      <c r="F10" s="23">
        <f>工程物资四批!K25</f>
        <v>0</v>
      </c>
      <c r="G10" s="23">
        <f>[2]线缆四批!Q20</f>
        <v>0</v>
      </c>
      <c r="H10" s="23">
        <f>[2]线缆四批!Q20</f>
        <v>0</v>
      </c>
      <c r="I10" s="23">
        <f t="shared" si="0"/>
        <v>0</v>
      </c>
      <c r="J10" s="23">
        <f t="shared" si="0"/>
        <v>0</v>
      </c>
      <c r="K10" s="23" t="str">
        <f t="shared" si="1"/>
        <v/>
      </c>
      <c r="L10" s="23" t="str">
        <f t="shared" si="1"/>
        <v/>
      </c>
    </row>
    <row r="11" s="42" customFormat="1" ht="18" customHeight="1" spans="1:12">
      <c r="A11" s="123" t="s">
        <v>971</v>
      </c>
      <c r="B11" s="124"/>
      <c r="C11" s="125" t="e">
        <f>#REF!-#REF!</f>
        <v>#REF!</v>
      </c>
      <c r="D11" s="125" t="e">
        <f>#REF!-#REF!</f>
        <v>#REF!</v>
      </c>
      <c r="E11" s="125">
        <f>SUM(E7:E10)</f>
        <v>0</v>
      </c>
      <c r="F11" s="125">
        <f>SUM(F7:F10)</f>
        <v>0</v>
      </c>
      <c r="G11" s="125">
        <f>SUM(G7:G10)</f>
        <v>0</v>
      </c>
      <c r="H11" s="125">
        <f>SUM(H7:H10)</f>
        <v>0</v>
      </c>
      <c r="I11" s="125">
        <f t="shared" si="0"/>
        <v>0</v>
      </c>
      <c r="J11" s="125">
        <f t="shared" si="0"/>
        <v>0</v>
      </c>
      <c r="K11" s="125" t="str">
        <f t="shared" si="1"/>
        <v/>
      </c>
      <c r="L11" s="125" t="str">
        <f t="shared" si="1"/>
        <v/>
      </c>
    </row>
    <row r="12" customHeight="1" spans="1:7">
      <c r="A12" s="27" t="str">
        <f>[2]基本信息!A6&amp;[2]基本信息!B6</f>
        <v>填表人：</v>
      </c>
      <c r="G12" s="79" t="str">
        <f>IF([2]土地!M25=0,"评估人员："&amp;[2]基本信息!I6&amp;""&amp;[2]基本信息!I7,"评估人员："&amp;[2]基本信息!I6&amp;""&amp;[2]基本信息!I7&amp;""&amp;[2]基本信息!I8)</f>
        <v>评估人员：秦秀兰、宁燕、刘莉莉</v>
      </c>
    </row>
    <row r="13" customHeight="1" spans="1:1">
      <c r="A13" s="27" t="str">
        <f>CONCATENATE([2]基本信息!A5,[2]基本信息!B5,[2]基本信息!C5,[2]基本信息!D5,[2]基本信息!E5,[2]基本信息!F5,[2]基本信息!G5)</f>
        <v>填表日期：年月日</v>
      </c>
    </row>
  </sheetData>
  <mergeCells count="10">
    <mergeCell ref="A1:L1"/>
    <mergeCell ref="A2:L2"/>
    <mergeCell ref="C4:D4"/>
    <mergeCell ref="E4:F4"/>
    <mergeCell ref="G4:H4"/>
    <mergeCell ref="I4:J4"/>
    <mergeCell ref="K4:L4"/>
    <mergeCell ref="A11:B11"/>
    <mergeCell ref="A4:A5"/>
    <mergeCell ref="B4:B5"/>
  </mergeCells>
  <hyperlinks>
    <hyperlink ref="B7" location="机器设备!A1" display="工程物资一批"/>
    <hyperlink ref="B8" location="机器设备!A1" display="工程物资二批"/>
    <hyperlink ref="B9" location="机器设备!A1" display="工程物资三批"/>
    <hyperlink ref="B10" location="机器设备!A1" display="工程物资四批"/>
  </hyperlinks>
  <pageMargins left="0.75" right="0.75" top="1" bottom="1" header="0.5" footer="0.5"/>
  <headerFooter/>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29"/>
  <sheetViews>
    <sheetView view="pageBreakPreview" zoomScaleNormal="100" workbookViewId="0">
      <pane ySplit="5" topLeftCell="A15" activePane="bottomLeft" state="frozen"/>
      <selection/>
      <selection pane="bottomLeft" activeCell="K12" sqref="K12"/>
    </sheetView>
  </sheetViews>
  <sheetFormatPr defaultColWidth="8.6" defaultRowHeight="15.75" customHeight="1"/>
  <cols>
    <col min="1" max="1" width="4" style="11" customWidth="1"/>
    <col min="2" max="2" width="8.3" style="11" customWidth="1"/>
    <col min="3" max="3" width="18.6" style="11" customWidth="1"/>
    <col min="4" max="4" width="14" style="11" customWidth="1"/>
    <col min="5" max="5" width="8.3" style="11" customWidth="1"/>
    <col min="6" max="7" width="8.5" style="11" customWidth="1"/>
    <col min="8" max="8" width="4.5" style="10" customWidth="1"/>
    <col min="9" max="9" width="11.8" style="11" customWidth="1" outlineLevel="1"/>
    <col min="10" max="11" width="12.5" style="11" customWidth="1" outlineLevel="1"/>
    <col min="12" max="12" width="8.6" style="11" customWidth="1"/>
    <col min="13" max="14" width="12.5" style="11" hidden="1" customWidth="1"/>
    <col min="15" max="15" width="6.5" style="11" hidden="1" customWidth="1"/>
    <col min="16" max="31" width="9" style="11"/>
    <col min="32" max="16384" width="8.6" style="11"/>
  </cols>
  <sheetData>
    <row r="1" s="9" customFormat="1" ht="30" customHeight="1" spans="1:21">
      <c r="A1" s="12" t="s">
        <v>972</v>
      </c>
      <c r="B1" s="12"/>
      <c r="C1" s="12"/>
      <c r="D1" s="12"/>
      <c r="E1" s="12"/>
      <c r="F1" s="12"/>
      <c r="G1" s="12"/>
      <c r="H1" s="12"/>
      <c r="I1" s="12"/>
      <c r="J1" s="12"/>
      <c r="K1" s="12"/>
      <c r="L1" s="12"/>
      <c r="M1" s="12"/>
      <c r="N1" s="12"/>
      <c r="O1" s="12"/>
      <c r="P1" s="12"/>
      <c r="Q1" s="112"/>
      <c r="R1" s="112"/>
      <c r="S1" s="112"/>
      <c r="T1" s="112"/>
      <c r="U1" s="112"/>
    </row>
    <row r="2" ht="14.25" customHeight="1" spans="1:16">
      <c r="A2" s="16"/>
      <c r="B2" s="16"/>
      <c r="C2" s="14" t="s">
        <v>973</v>
      </c>
      <c r="D2" s="14"/>
      <c r="E2" s="14"/>
      <c r="F2" s="14"/>
      <c r="G2" s="14"/>
      <c r="H2" s="14"/>
      <c r="I2" s="14"/>
      <c r="J2" s="14"/>
      <c r="K2" s="14"/>
      <c r="L2" s="14"/>
      <c r="M2" s="14"/>
      <c r="N2" s="14"/>
      <c r="O2" s="14"/>
      <c r="P2" s="14"/>
    </row>
    <row r="3" customHeight="1" spans="1:16">
      <c r="A3" s="16" t="e">
        <f>#REF!&amp;#REF!</f>
        <v>#REF!</v>
      </c>
      <c r="B3" s="16"/>
      <c r="P3" s="17" t="s">
        <v>168</v>
      </c>
    </row>
    <row r="4" s="10" customFormat="1" customHeight="1" spans="1:16">
      <c r="A4" s="18" t="s">
        <v>169</v>
      </c>
      <c r="B4" s="55" t="s">
        <v>536</v>
      </c>
      <c r="C4" s="18" t="s">
        <v>974</v>
      </c>
      <c r="D4" s="91" t="s">
        <v>964</v>
      </c>
      <c r="E4" s="92" t="s">
        <v>346</v>
      </c>
      <c r="F4" s="91" t="s">
        <v>909</v>
      </c>
      <c r="G4" s="91" t="s">
        <v>426</v>
      </c>
      <c r="H4" s="55" t="s">
        <v>975</v>
      </c>
      <c r="I4" s="101" t="s">
        <v>142</v>
      </c>
      <c r="J4" s="102"/>
      <c r="K4" s="103"/>
      <c r="L4" s="55" t="s">
        <v>342</v>
      </c>
      <c r="M4" s="18" t="s">
        <v>143</v>
      </c>
      <c r="N4" s="20"/>
      <c r="O4" s="55" t="s">
        <v>976</v>
      </c>
      <c r="P4" s="55" t="s">
        <v>240</v>
      </c>
    </row>
    <row r="5" s="10" customFormat="1" customHeight="1" spans="1:16">
      <c r="A5" s="20"/>
      <c r="B5" s="20"/>
      <c r="C5" s="20"/>
      <c r="D5" s="93"/>
      <c r="E5" s="94"/>
      <c r="F5" s="93"/>
      <c r="G5" s="93"/>
      <c r="H5" s="20"/>
      <c r="I5" s="18" t="s">
        <v>339</v>
      </c>
      <c r="J5" s="18" t="s">
        <v>340</v>
      </c>
      <c r="K5" s="18" t="s">
        <v>341</v>
      </c>
      <c r="L5" s="20"/>
      <c r="M5" s="18" t="s">
        <v>340</v>
      </c>
      <c r="N5" s="18" t="s">
        <v>341</v>
      </c>
      <c r="O5" s="20"/>
      <c r="P5" s="20"/>
    </row>
    <row r="6" customHeight="1" spans="1:16">
      <c r="A6" s="95">
        <v>1</v>
      </c>
      <c r="B6" s="95" t="s">
        <v>977</v>
      </c>
      <c r="C6" s="96" t="s">
        <v>978</v>
      </c>
      <c r="D6" s="96" t="s">
        <v>979</v>
      </c>
      <c r="E6" s="96">
        <v>2</v>
      </c>
      <c r="F6" s="97">
        <v>40878</v>
      </c>
      <c r="G6" s="97">
        <v>40878</v>
      </c>
      <c r="H6" s="98" t="s">
        <v>980</v>
      </c>
      <c r="I6" s="104">
        <v>2</v>
      </c>
      <c r="J6" s="105">
        <v>200</v>
      </c>
      <c r="K6" s="106"/>
      <c r="L6" s="107">
        <v>2</v>
      </c>
      <c r="M6" s="23"/>
      <c r="N6" s="23">
        <f>ROUND(L6*M6,-1)</f>
        <v>0</v>
      </c>
      <c r="O6" s="108" t="str">
        <f>IF(K6=0,"",(N6-K6)/K6*100)</f>
        <v/>
      </c>
      <c r="P6" s="109"/>
    </row>
    <row r="7" customHeight="1" spans="1:16">
      <c r="A7" s="20"/>
      <c r="B7" s="20"/>
      <c r="C7" s="99"/>
      <c r="D7" s="99"/>
      <c r="E7" s="99"/>
      <c r="F7" s="22"/>
      <c r="G7" s="22"/>
      <c r="H7" s="100"/>
      <c r="I7" s="110"/>
      <c r="J7" s="111"/>
      <c r="K7" s="23"/>
      <c r="L7" s="58"/>
      <c r="M7" s="23"/>
      <c r="N7" s="23">
        <f t="shared" ref="N7:N24" si="0">ROUND(L7*M7,-1)</f>
        <v>0</v>
      </c>
      <c r="O7" s="108" t="str">
        <f t="shared" ref="O7:O25" si="1">IF(K7=0,"",(N7-K7)/K7*100)</f>
        <v/>
      </c>
      <c r="P7" s="24"/>
    </row>
    <row r="8" customHeight="1" spans="1:16">
      <c r="A8" s="20"/>
      <c r="B8" s="20"/>
      <c r="C8" s="99"/>
      <c r="D8" s="99"/>
      <c r="E8" s="99"/>
      <c r="F8" s="22"/>
      <c r="G8" s="22"/>
      <c r="H8" s="100"/>
      <c r="I8" s="110"/>
      <c r="J8" s="111"/>
      <c r="K8" s="23"/>
      <c r="L8" s="58"/>
      <c r="M8" s="23"/>
      <c r="N8" s="23">
        <f t="shared" si="0"/>
        <v>0</v>
      </c>
      <c r="O8" s="108" t="str">
        <f t="shared" si="1"/>
        <v/>
      </c>
      <c r="P8" s="24"/>
    </row>
    <row r="9" customHeight="1" spans="1:16">
      <c r="A9" s="20"/>
      <c r="B9" s="20"/>
      <c r="C9" s="99"/>
      <c r="D9" s="99"/>
      <c r="E9" s="99"/>
      <c r="F9" s="22"/>
      <c r="G9" s="22"/>
      <c r="H9" s="100"/>
      <c r="I9" s="110"/>
      <c r="J9" s="111"/>
      <c r="K9" s="23"/>
      <c r="L9" s="58"/>
      <c r="M9" s="23"/>
      <c r="N9" s="23">
        <f t="shared" si="0"/>
        <v>0</v>
      </c>
      <c r="O9" s="108" t="str">
        <f t="shared" si="1"/>
        <v/>
      </c>
      <c r="P9" s="24"/>
    </row>
    <row r="10" customHeight="1" spans="1:16">
      <c r="A10" s="20"/>
      <c r="B10" s="20"/>
      <c r="C10" s="99"/>
      <c r="D10" s="99"/>
      <c r="E10" s="99"/>
      <c r="F10" s="22"/>
      <c r="G10" s="22"/>
      <c r="H10" s="100"/>
      <c r="I10" s="110"/>
      <c r="J10" s="111"/>
      <c r="K10" s="23"/>
      <c r="L10" s="58"/>
      <c r="M10" s="23"/>
      <c r="N10" s="23">
        <f t="shared" si="0"/>
        <v>0</v>
      </c>
      <c r="O10" s="108" t="str">
        <f t="shared" si="1"/>
        <v/>
      </c>
      <c r="P10" s="24"/>
    </row>
    <row r="11" customHeight="1" spans="1:16">
      <c r="A11" s="20"/>
      <c r="B11" s="20"/>
      <c r="C11" s="99"/>
      <c r="D11" s="99"/>
      <c r="E11" s="99"/>
      <c r="F11" s="22"/>
      <c r="G11" s="22"/>
      <c r="H11" s="100"/>
      <c r="I11" s="110"/>
      <c r="J11" s="111"/>
      <c r="K11" s="23"/>
      <c r="L11" s="58"/>
      <c r="M11" s="23"/>
      <c r="N11" s="23">
        <f t="shared" si="0"/>
        <v>0</v>
      </c>
      <c r="O11" s="108" t="str">
        <f t="shared" si="1"/>
        <v/>
      </c>
      <c r="P11" s="24"/>
    </row>
    <row r="12" customHeight="1" spans="1:16">
      <c r="A12" s="20"/>
      <c r="B12" s="20"/>
      <c r="C12" s="99"/>
      <c r="D12" s="99"/>
      <c r="E12" s="99"/>
      <c r="F12" s="22"/>
      <c r="G12" s="22"/>
      <c r="H12" s="100"/>
      <c r="I12" s="110"/>
      <c r="J12" s="111"/>
      <c r="K12" s="23"/>
      <c r="L12" s="58"/>
      <c r="M12" s="23"/>
      <c r="N12" s="23">
        <f t="shared" si="0"/>
        <v>0</v>
      </c>
      <c r="O12" s="108" t="str">
        <f t="shared" si="1"/>
        <v/>
      </c>
      <c r="P12" s="24"/>
    </row>
    <row r="13" customHeight="1" spans="1:16">
      <c r="A13" s="20"/>
      <c r="B13" s="20"/>
      <c r="C13" s="99"/>
      <c r="D13" s="99"/>
      <c r="E13" s="99"/>
      <c r="F13" s="22"/>
      <c r="G13" s="22"/>
      <c r="H13" s="100"/>
      <c r="I13" s="110"/>
      <c r="J13" s="111"/>
      <c r="K13" s="23"/>
      <c r="L13" s="58"/>
      <c r="M13" s="23"/>
      <c r="N13" s="23">
        <f t="shared" si="0"/>
        <v>0</v>
      </c>
      <c r="O13" s="108" t="str">
        <f t="shared" si="1"/>
        <v/>
      </c>
      <c r="P13" s="24"/>
    </row>
    <row r="14" customHeight="1" spans="1:16">
      <c r="A14" s="20"/>
      <c r="B14" s="20"/>
      <c r="C14" s="99"/>
      <c r="D14" s="99"/>
      <c r="E14" s="99"/>
      <c r="F14" s="22"/>
      <c r="G14" s="22"/>
      <c r="H14" s="100"/>
      <c r="I14" s="110"/>
      <c r="J14" s="111"/>
      <c r="K14" s="23"/>
      <c r="L14" s="58"/>
      <c r="M14" s="23"/>
      <c r="N14" s="23">
        <f t="shared" si="0"/>
        <v>0</v>
      </c>
      <c r="O14" s="108" t="str">
        <f t="shared" si="1"/>
        <v/>
      </c>
      <c r="P14" s="24"/>
    </row>
    <row r="15" customHeight="1" spans="1:16">
      <c r="A15" s="20"/>
      <c r="B15" s="20"/>
      <c r="C15" s="99"/>
      <c r="D15" s="99"/>
      <c r="E15" s="99"/>
      <c r="F15" s="22"/>
      <c r="G15" s="22"/>
      <c r="H15" s="100"/>
      <c r="I15" s="110"/>
      <c r="J15" s="111"/>
      <c r="K15" s="23"/>
      <c r="L15" s="58"/>
      <c r="M15" s="23"/>
      <c r="N15" s="23">
        <f t="shared" si="0"/>
        <v>0</v>
      </c>
      <c r="O15" s="108" t="str">
        <f t="shared" si="1"/>
        <v/>
      </c>
      <c r="P15" s="24"/>
    </row>
    <row r="16" customHeight="1" spans="1:16">
      <c r="A16" s="20"/>
      <c r="B16" s="20"/>
      <c r="C16" s="99"/>
      <c r="D16" s="99"/>
      <c r="E16" s="99"/>
      <c r="F16" s="22"/>
      <c r="G16" s="22"/>
      <c r="H16" s="100"/>
      <c r="I16" s="110"/>
      <c r="J16" s="111"/>
      <c r="K16" s="23"/>
      <c r="L16" s="58"/>
      <c r="M16" s="23"/>
      <c r="N16" s="23">
        <f t="shared" si="0"/>
        <v>0</v>
      </c>
      <c r="O16" s="108" t="str">
        <f t="shared" si="1"/>
        <v/>
      </c>
      <c r="P16" s="24"/>
    </row>
    <row r="17" customHeight="1" spans="1:16">
      <c r="A17" s="20"/>
      <c r="B17" s="20"/>
      <c r="C17" s="99"/>
      <c r="D17" s="99"/>
      <c r="E17" s="99"/>
      <c r="F17" s="22"/>
      <c r="G17" s="22"/>
      <c r="H17" s="100"/>
      <c r="I17" s="110"/>
      <c r="J17" s="111"/>
      <c r="K17" s="23"/>
      <c r="L17" s="58"/>
      <c r="M17" s="23"/>
      <c r="N17" s="23">
        <f t="shared" si="0"/>
        <v>0</v>
      </c>
      <c r="O17" s="108" t="str">
        <f t="shared" si="1"/>
        <v/>
      </c>
      <c r="P17" s="24"/>
    </row>
    <row r="18" customHeight="1" spans="1:16">
      <c r="A18" s="20"/>
      <c r="B18" s="20"/>
      <c r="C18" s="99"/>
      <c r="D18" s="99"/>
      <c r="E18" s="99"/>
      <c r="F18" s="22"/>
      <c r="G18" s="22"/>
      <c r="H18" s="100"/>
      <c r="I18" s="110"/>
      <c r="J18" s="111"/>
      <c r="K18" s="23"/>
      <c r="L18" s="58"/>
      <c r="M18" s="23"/>
      <c r="N18" s="23">
        <f t="shared" si="0"/>
        <v>0</v>
      </c>
      <c r="O18" s="108" t="str">
        <f t="shared" si="1"/>
        <v/>
      </c>
      <c r="P18" s="24"/>
    </row>
    <row r="19" customHeight="1" spans="1:16">
      <c r="A19" s="20"/>
      <c r="B19" s="20"/>
      <c r="C19" s="99"/>
      <c r="D19" s="99"/>
      <c r="E19" s="99"/>
      <c r="F19" s="22"/>
      <c r="G19" s="22"/>
      <c r="H19" s="100"/>
      <c r="I19" s="110"/>
      <c r="J19" s="111"/>
      <c r="K19" s="23"/>
      <c r="L19" s="58"/>
      <c r="M19" s="23"/>
      <c r="N19" s="23">
        <f t="shared" si="0"/>
        <v>0</v>
      </c>
      <c r="O19" s="108" t="str">
        <f t="shared" si="1"/>
        <v/>
      </c>
      <c r="P19" s="24"/>
    </row>
    <row r="20" customHeight="1" spans="1:16">
      <c r="A20" s="20"/>
      <c r="B20" s="20"/>
      <c r="C20" s="99"/>
      <c r="D20" s="99"/>
      <c r="E20" s="99"/>
      <c r="F20" s="22"/>
      <c r="G20" s="22"/>
      <c r="H20" s="100"/>
      <c r="I20" s="110"/>
      <c r="J20" s="111"/>
      <c r="K20" s="23"/>
      <c r="L20" s="58"/>
      <c r="M20" s="23"/>
      <c r="N20" s="23">
        <f t="shared" si="0"/>
        <v>0</v>
      </c>
      <c r="O20" s="108" t="str">
        <f t="shared" si="1"/>
        <v/>
      </c>
      <c r="P20" s="24"/>
    </row>
    <row r="21" customHeight="1" spans="1:16">
      <c r="A21" s="20"/>
      <c r="B21" s="20"/>
      <c r="C21" s="99"/>
      <c r="D21" s="99"/>
      <c r="E21" s="99"/>
      <c r="F21" s="22"/>
      <c r="G21" s="22"/>
      <c r="H21" s="100"/>
      <c r="I21" s="110"/>
      <c r="J21" s="111"/>
      <c r="K21" s="23"/>
      <c r="L21" s="58"/>
      <c r="M21" s="23"/>
      <c r="N21" s="23">
        <f t="shared" si="0"/>
        <v>0</v>
      </c>
      <c r="O21" s="108" t="str">
        <f t="shared" si="1"/>
        <v/>
      </c>
      <c r="P21" s="24"/>
    </row>
    <row r="22" customHeight="1" spans="1:16">
      <c r="A22" s="20"/>
      <c r="B22" s="20"/>
      <c r="C22" s="99"/>
      <c r="D22" s="99"/>
      <c r="E22" s="99"/>
      <c r="F22" s="22"/>
      <c r="G22" s="22"/>
      <c r="H22" s="100"/>
      <c r="I22" s="110"/>
      <c r="J22" s="111"/>
      <c r="K22" s="23"/>
      <c r="L22" s="58"/>
      <c r="M22" s="23"/>
      <c r="N22" s="23">
        <f t="shared" si="0"/>
        <v>0</v>
      </c>
      <c r="O22" s="108" t="str">
        <f t="shared" si="1"/>
        <v/>
      </c>
      <c r="P22" s="24"/>
    </row>
    <row r="23" customHeight="1" spans="1:16">
      <c r="A23" s="20"/>
      <c r="B23" s="20"/>
      <c r="C23" s="99"/>
      <c r="D23" s="99"/>
      <c r="E23" s="99"/>
      <c r="F23" s="22"/>
      <c r="G23" s="22"/>
      <c r="H23" s="100"/>
      <c r="I23" s="110"/>
      <c r="J23" s="111"/>
      <c r="K23" s="23"/>
      <c r="L23" s="58"/>
      <c r="M23" s="23"/>
      <c r="N23" s="23">
        <f t="shared" si="0"/>
        <v>0</v>
      </c>
      <c r="O23" s="108" t="str">
        <f t="shared" si="1"/>
        <v/>
      </c>
      <c r="P23" s="24"/>
    </row>
    <row r="24" customHeight="1" spans="1:16">
      <c r="A24" s="20"/>
      <c r="B24" s="20"/>
      <c r="C24" s="99"/>
      <c r="D24" s="99"/>
      <c r="E24" s="99"/>
      <c r="F24" s="22"/>
      <c r="G24" s="22"/>
      <c r="H24" s="100"/>
      <c r="I24" s="110"/>
      <c r="J24" s="111"/>
      <c r="K24" s="23"/>
      <c r="L24" s="58"/>
      <c r="M24" s="23"/>
      <c r="N24" s="23">
        <f t="shared" si="0"/>
        <v>0</v>
      </c>
      <c r="O24" s="108" t="str">
        <f t="shared" si="1"/>
        <v/>
      </c>
      <c r="P24" s="24"/>
    </row>
    <row r="25" customHeight="1" spans="1:16">
      <c r="A25" s="25" t="s">
        <v>214</v>
      </c>
      <c r="B25" s="66"/>
      <c r="C25" s="40"/>
      <c r="D25" s="21"/>
      <c r="E25" s="21"/>
      <c r="F25" s="23"/>
      <c r="G25" s="23"/>
      <c r="H25" s="20"/>
      <c r="I25" s="23"/>
      <c r="J25" s="23"/>
      <c r="K25" s="23">
        <f>SUM(K6:K24)</f>
        <v>0</v>
      </c>
      <c r="L25" s="23"/>
      <c r="M25" s="23"/>
      <c r="N25" s="23"/>
      <c r="O25" s="23" t="str">
        <f t="shared" si="1"/>
        <v/>
      </c>
      <c r="P25" s="24"/>
    </row>
    <row r="26" hidden="1" customHeight="1" spans="1:16">
      <c r="A26" s="25" t="s">
        <v>981</v>
      </c>
      <c r="B26" s="66"/>
      <c r="C26" s="26"/>
      <c r="D26" s="21"/>
      <c r="E26" s="21"/>
      <c r="F26" s="23"/>
      <c r="G26" s="23"/>
      <c r="H26" s="20"/>
      <c r="I26" s="23"/>
      <c r="J26" s="23"/>
      <c r="K26" s="23"/>
      <c r="L26" s="23"/>
      <c r="M26" s="23"/>
      <c r="N26" s="23"/>
      <c r="O26" s="23" t="str">
        <f>IF(K26=0,"",(N26-#REF!)/#REF!*100)</f>
        <v/>
      </c>
      <c r="P26" s="24"/>
    </row>
    <row r="27" hidden="1" customHeight="1" spans="1:16">
      <c r="A27" s="25" t="s">
        <v>214</v>
      </c>
      <c r="B27" s="66"/>
      <c r="C27" s="40"/>
      <c r="D27" s="26"/>
      <c r="E27" s="26"/>
      <c r="F27" s="23"/>
      <c r="G27" s="23"/>
      <c r="H27" s="20"/>
      <c r="I27" s="23"/>
      <c r="J27" s="23"/>
      <c r="K27" s="23">
        <f>K25-K26</f>
        <v>0</v>
      </c>
      <c r="L27" s="23"/>
      <c r="M27" s="23"/>
      <c r="N27" s="23">
        <f>N25-N26</f>
        <v>0</v>
      </c>
      <c r="O27" s="23" t="str">
        <f>IF(K27=0,"",(N27-K27)/K27*100)</f>
        <v/>
      </c>
      <c r="P27" s="24"/>
    </row>
    <row r="28" customHeight="1" spans="1:2">
      <c r="A28" s="27" t="e">
        <f>#REF!&amp;#REF!</f>
        <v>#REF!</v>
      </c>
      <c r="B28" s="27"/>
    </row>
    <row r="29" customHeight="1" spans="1:2">
      <c r="A29" s="30" t="e">
        <f>CONCATENATE(#REF!,#REF!,#REF!,#REF!,#REF!,#REF!,#REF!)</f>
        <v>#REF!</v>
      </c>
      <c r="B29" s="30"/>
    </row>
  </sheetData>
  <mergeCells count="18">
    <mergeCell ref="A1:P1"/>
    <mergeCell ref="C2:P2"/>
    <mergeCell ref="I4:K4"/>
    <mergeCell ref="M4:N4"/>
    <mergeCell ref="A25:C25"/>
    <mergeCell ref="A26:C26"/>
    <mergeCell ref="A27:C27"/>
    <mergeCell ref="A4:A5"/>
    <mergeCell ref="B4:B5"/>
    <mergeCell ref="C4:C5"/>
    <mergeCell ref="D4:D5"/>
    <mergeCell ref="E4:E5"/>
    <mergeCell ref="F4:F5"/>
    <mergeCell ref="G4:G5"/>
    <mergeCell ref="H4:H5"/>
    <mergeCell ref="L4:L5"/>
    <mergeCell ref="O4:O5"/>
    <mergeCell ref="P4:P5"/>
  </mergeCells>
  <dataValidations count="2">
    <dataValidation allowBlank="1" showInputMessage="1" showErrorMessage="1" prompt="①按名称或规格型号逐个填列；②按类填列的存货“单价”指平均单价；③凡出现红字的，请在“备注”中注明原因。④⑤如存在损毁、变质现象，应在“备注”栏中注明“残次”、“变质”，“毁损”、“滞销”、“积压”，在备注中注明。" sqref="A1:B1"/>
    <dataValidation allowBlank="1" showInputMessage="1" showErrorMessage="1" prompt="①电子设备是指自动化办公设备及家用电器；②规格型号应填写主要技术参数(配置)，如电脑应填写主频、内存、硬盘、显示器，其他设备一般填写铭牌上的主要技术参数；其他可参照表5-2-1填写；④“存放地点或使用部门”根据企业管理情况按存放地点或使用部门两种口径选择一种填写。" sqref="C1:U1"/>
  </dataValidations>
  <printOptions horizontalCentered="1"/>
  <pageMargins left="0.35" right="0.35" top="0.75" bottom="0.75" header="0.94" footer="0.51"/>
  <pageSetup paperSize="9" scale="95" fitToHeight="0" orientation="landscape" blackAndWhite="1" horizontalDpi="600" verticalDpi="600"/>
  <headerFooter alignWithMargins="0">
    <oddHeader>&amp;R&amp;"宋体"表4-8-1工程物资一批
</oddHeader>
    <oddFooter>&amp;C第 &amp;P 页</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FF"/>
    <pageSetUpPr fitToPage="1"/>
  </sheetPr>
  <dimension ref="A1:G28"/>
  <sheetViews>
    <sheetView workbookViewId="0">
      <selection activeCell="A1" sqref="A1:R1"/>
    </sheetView>
  </sheetViews>
  <sheetFormatPr defaultColWidth="8.6" defaultRowHeight="15.75" customHeight="1" outlineLevelCol="6"/>
  <cols>
    <col min="1" max="1" width="7.7" style="11" customWidth="1"/>
    <col min="2" max="2" width="29" style="11" customWidth="1"/>
    <col min="3" max="3" width="21.6" style="11" hidden="1" customWidth="1" outlineLevel="1"/>
    <col min="4" max="4" width="21.6" style="11" customWidth="1" collapsed="1"/>
    <col min="5" max="7" width="21.6" style="11" customWidth="1"/>
    <col min="8" max="32" width="9" style="11"/>
    <col min="33" max="16384" width="8.6" style="11"/>
  </cols>
  <sheetData>
    <row r="1" s="9" customFormat="1" ht="30" customHeight="1" spans="1:7">
      <c r="A1" s="12" t="s">
        <v>231</v>
      </c>
      <c r="B1" s="13"/>
      <c r="C1" s="13"/>
      <c r="D1" s="13"/>
      <c r="E1" s="13"/>
      <c r="F1" s="13"/>
      <c r="G1" s="13"/>
    </row>
    <row r="2" ht="14.25" customHeight="1" spans="1:7">
      <c r="A2" s="14" t="e">
        <f>CONCATENATE(#REF!,#REF!,#REF!,#REF!,#REF!,#REF!,#REF!)</f>
        <v>#REF!</v>
      </c>
      <c r="B2" s="14"/>
      <c r="C2" s="14"/>
      <c r="D2" s="14"/>
      <c r="E2" s="14"/>
      <c r="F2" s="14"/>
      <c r="G2" s="14"/>
    </row>
    <row r="3" s="54" customFormat="1" customHeight="1" spans="1:7">
      <c r="A3" s="445" t="e">
        <f>#REF!&amp;#REF!</f>
        <v>#REF!</v>
      </c>
      <c r="G3" s="446" t="s">
        <v>168</v>
      </c>
    </row>
    <row r="4" s="10" customFormat="1" customHeight="1" spans="1:7">
      <c r="A4" s="447" t="s">
        <v>216</v>
      </c>
      <c r="B4" s="448" t="s">
        <v>112</v>
      </c>
      <c r="C4" s="19" t="s">
        <v>141</v>
      </c>
      <c r="D4" s="447" t="s">
        <v>142</v>
      </c>
      <c r="E4" s="447" t="s">
        <v>143</v>
      </c>
      <c r="F4" s="447" t="s">
        <v>170</v>
      </c>
      <c r="G4" s="447" t="s">
        <v>217</v>
      </c>
    </row>
    <row r="5" customHeight="1" spans="1:7">
      <c r="A5" s="48" t="s">
        <v>232</v>
      </c>
      <c r="B5" s="449" t="s">
        <v>9</v>
      </c>
      <c r="C5" s="108">
        <f ca="1">现金!F27</f>
        <v>0</v>
      </c>
      <c r="D5" s="108">
        <f ca="1">现金!G27</f>
        <v>0</v>
      </c>
      <c r="E5" s="108">
        <f ca="1">现金!H27</f>
        <v>0</v>
      </c>
      <c r="F5" s="23">
        <f ca="1">E5-C5</f>
        <v>0</v>
      </c>
      <c r="G5" s="23" t="str">
        <f ca="1">IF(C5=0,"",F5/C5*100)</f>
        <v/>
      </c>
    </row>
    <row r="6" customHeight="1" spans="1:7">
      <c r="A6" s="48" t="s">
        <v>233</v>
      </c>
      <c r="B6" s="450" t="s">
        <v>12</v>
      </c>
      <c r="C6" s="108">
        <f ca="1">银行存款!G27</f>
        <v>0</v>
      </c>
      <c r="D6" s="108">
        <f ca="1">银行存款!H27</f>
        <v>0</v>
      </c>
      <c r="E6" s="108">
        <f ca="1">银行存款!I27</f>
        <v>0</v>
      </c>
      <c r="F6" s="23">
        <f ca="1">E6-C6</f>
        <v>0</v>
      </c>
      <c r="G6" s="23" t="str">
        <f ca="1" t="shared" ref="G6:G24" si="0">IF(C6=0,"",F6/C6*100)</f>
        <v/>
      </c>
    </row>
    <row r="7" customHeight="1" spans="1:7">
      <c r="A7" s="48" t="s">
        <v>234</v>
      </c>
      <c r="B7" s="450" t="s">
        <v>14</v>
      </c>
      <c r="C7" s="108">
        <f ca="1">其他货币资金!G26</f>
        <v>0</v>
      </c>
      <c r="D7" s="108">
        <f ca="1">其他货币资金!H26</f>
        <v>0</v>
      </c>
      <c r="E7" s="108">
        <f ca="1">其他货币资金!I26</f>
        <v>0</v>
      </c>
      <c r="F7" s="23">
        <f ca="1">E7-C7</f>
        <v>0</v>
      </c>
      <c r="G7" s="23" t="str">
        <f ca="1" t="shared" si="0"/>
        <v/>
      </c>
    </row>
    <row r="8" customHeight="1" spans="1:7">
      <c r="A8" s="48"/>
      <c r="B8" s="450"/>
      <c r="C8" s="108"/>
      <c r="D8" s="108"/>
      <c r="E8" s="108"/>
      <c r="F8" s="23"/>
      <c r="G8" s="23"/>
    </row>
    <row r="9" customHeight="1" spans="1:7">
      <c r="A9" s="48"/>
      <c r="B9" s="450"/>
      <c r="C9" s="108"/>
      <c r="D9" s="108"/>
      <c r="E9" s="108"/>
      <c r="F9" s="451"/>
      <c r="G9" s="23"/>
    </row>
    <row r="10" customHeight="1" spans="1:7">
      <c r="A10" s="48"/>
      <c r="B10" s="450"/>
      <c r="C10" s="108"/>
      <c r="D10" s="108"/>
      <c r="E10" s="108"/>
      <c r="F10" s="23"/>
      <c r="G10" s="23"/>
    </row>
    <row r="11" customHeight="1" spans="1:7">
      <c r="A11" s="48"/>
      <c r="B11" s="450"/>
      <c r="C11" s="108"/>
      <c r="D11" s="108"/>
      <c r="E11" s="108"/>
      <c r="F11" s="23"/>
      <c r="G11" s="23"/>
    </row>
    <row r="12" customHeight="1" spans="1:7">
      <c r="A12" s="48"/>
      <c r="B12" s="450"/>
      <c r="C12" s="108"/>
      <c r="D12" s="108"/>
      <c r="E12" s="108"/>
      <c r="F12" s="23"/>
      <c r="G12" s="23"/>
    </row>
    <row r="13" customHeight="1" spans="1:7">
      <c r="A13" s="48"/>
      <c r="B13" s="450"/>
      <c r="C13" s="108"/>
      <c r="D13" s="108"/>
      <c r="E13" s="108"/>
      <c r="F13" s="23"/>
      <c r="G13" s="23"/>
    </row>
    <row r="14" customHeight="1" spans="1:7">
      <c r="A14" s="48"/>
      <c r="B14" s="450"/>
      <c r="C14" s="108"/>
      <c r="D14" s="108"/>
      <c r="E14" s="108"/>
      <c r="F14" s="23"/>
      <c r="G14" s="23"/>
    </row>
    <row r="15" customHeight="1" spans="1:7">
      <c r="A15" s="48"/>
      <c r="B15" s="450"/>
      <c r="C15" s="108"/>
      <c r="D15" s="108"/>
      <c r="E15" s="108"/>
      <c r="F15" s="23"/>
      <c r="G15" s="23"/>
    </row>
    <row r="16" customHeight="1" spans="1:7">
      <c r="A16" s="46"/>
      <c r="B16" s="452"/>
      <c r="C16" s="108"/>
      <c r="D16" s="108"/>
      <c r="E16" s="108"/>
      <c r="F16" s="23"/>
      <c r="G16" s="23" t="str">
        <f t="shared" si="0"/>
        <v/>
      </c>
    </row>
    <row r="17" customHeight="1" spans="1:7">
      <c r="A17" s="46"/>
      <c r="B17" s="452"/>
      <c r="C17" s="108"/>
      <c r="D17" s="108"/>
      <c r="E17" s="108"/>
      <c r="F17" s="23"/>
      <c r="G17" s="23" t="str">
        <f t="shared" si="0"/>
        <v/>
      </c>
    </row>
    <row r="18" customHeight="1" spans="1:7">
      <c r="A18" s="46"/>
      <c r="B18" s="452"/>
      <c r="C18" s="108"/>
      <c r="D18" s="108"/>
      <c r="E18" s="108"/>
      <c r="F18" s="23"/>
      <c r="G18" s="23" t="str">
        <f t="shared" si="0"/>
        <v/>
      </c>
    </row>
    <row r="19" customHeight="1" spans="1:7">
      <c r="A19" s="46"/>
      <c r="B19" s="452"/>
      <c r="C19" s="108"/>
      <c r="D19" s="108"/>
      <c r="E19" s="108"/>
      <c r="F19" s="23"/>
      <c r="G19" s="23" t="str">
        <f t="shared" si="0"/>
        <v/>
      </c>
    </row>
    <row r="20" customHeight="1" spans="1:7">
      <c r="A20" s="46"/>
      <c r="B20" s="452"/>
      <c r="C20" s="108"/>
      <c r="D20" s="108"/>
      <c r="E20" s="108"/>
      <c r="F20" s="23"/>
      <c r="G20" s="23" t="str">
        <f t="shared" si="0"/>
        <v/>
      </c>
    </row>
    <row r="21" customHeight="1" spans="1:7">
      <c r="A21" s="46"/>
      <c r="B21" s="452"/>
      <c r="C21" s="108"/>
      <c r="D21" s="108"/>
      <c r="E21" s="108"/>
      <c r="F21" s="23"/>
      <c r="G21" s="23" t="str">
        <f t="shared" si="0"/>
        <v/>
      </c>
    </row>
    <row r="22" customHeight="1" spans="1:7">
      <c r="A22" s="46"/>
      <c r="B22" s="452"/>
      <c r="C22" s="108"/>
      <c r="D22" s="108"/>
      <c r="E22" s="108"/>
      <c r="F22" s="23"/>
      <c r="G22" s="23" t="str">
        <f t="shared" si="0"/>
        <v/>
      </c>
    </row>
    <row r="23" customHeight="1" spans="1:7">
      <c r="A23" s="46"/>
      <c r="B23" s="452"/>
      <c r="C23" s="108"/>
      <c r="D23" s="108"/>
      <c r="E23" s="108"/>
      <c r="F23" s="23"/>
      <c r="G23" s="23" t="str">
        <f t="shared" si="0"/>
        <v/>
      </c>
    </row>
    <row r="24" customHeight="1" spans="1:7">
      <c r="A24" s="46"/>
      <c r="B24" s="452"/>
      <c r="C24" s="108"/>
      <c r="D24" s="108"/>
      <c r="E24" s="108"/>
      <c r="F24" s="23"/>
      <c r="G24" s="23" t="str">
        <f t="shared" si="0"/>
        <v/>
      </c>
    </row>
    <row r="25" customHeight="1" spans="1:7">
      <c r="A25" s="24"/>
      <c r="B25" s="452"/>
      <c r="C25" s="108"/>
      <c r="D25" s="108"/>
      <c r="E25" s="108"/>
      <c r="F25" s="23"/>
      <c r="G25" s="23"/>
    </row>
    <row r="26" customHeight="1" spans="1:7">
      <c r="A26" s="453" t="s">
        <v>214</v>
      </c>
      <c r="B26" s="454"/>
      <c r="C26" s="23">
        <f ca="1">SUM(C5:C7)</f>
        <v>0</v>
      </c>
      <c r="D26" s="23">
        <f ca="1">SUM(D5:D7)</f>
        <v>0</v>
      </c>
      <c r="E26" s="23">
        <f ca="1">SUM(E5:E7)</f>
        <v>0</v>
      </c>
      <c r="F26" s="23">
        <f ca="1">E26-C26</f>
        <v>0</v>
      </c>
      <c r="G26" s="23" t="str">
        <f ca="1">IF(C26=0,"",F26/C26*100)</f>
        <v/>
      </c>
    </row>
    <row r="27" customHeight="1" spans="1:4">
      <c r="A27" s="27" t="e">
        <f>#REF!&amp;#REF!</f>
        <v>#REF!</v>
      </c>
      <c r="D27" s="16" t="e">
        <f>"评估人员："&amp;#REF!</f>
        <v>#REF!</v>
      </c>
    </row>
    <row r="28" customHeight="1" spans="1:1">
      <c r="A28" s="79" t="e">
        <f>CONCATENATE(#REF!,#REF!,#REF!,#REF!,#REF!,#REF!,#REF!)</f>
        <v>#REF!</v>
      </c>
    </row>
  </sheetData>
  <mergeCells count="3">
    <mergeCell ref="A1:G1"/>
    <mergeCell ref="A2:G2"/>
    <mergeCell ref="A26:B26"/>
  </mergeCells>
  <hyperlinks>
    <hyperlink ref="B6" location="交易性金融资产汇总!B1" display="银行存款"/>
    <hyperlink ref="B7" location="应收票据!A1" display="其他货币资金"/>
    <hyperlink ref="B5" location="现金!A1" display="现金"/>
  </hyperlinks>
  <printOptions horizontalCentered="1"/>
  <pageMargins left="0.35" right="0.35" top="0.79" bottom="0.79" header="0.94" footer="0.51"/>
  <pageSetup paperSize="9" fitToHeight="0" orientation="landscape" blackAndWhite="1" verticalDpi="600"/>
  <headerFooter alignWithMargins="0">
    <oddHeader>&amp;R&amp;"宋体,常规"表3
共&amp;N页，第&amp;P页</oddHeader>
  </headerFooter>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view="pageBreakPreview" zoomScaleNormal="100" workbookViewId="0">
      <selection activeCell="K6" sqref="K6"/>
    </sheetView>
  </sheetViews>
  <sheetFormatPr defaultColWidth="8.6" defaultRowHeight="15.75" customHeight="1"/>
  <cols>
    <col min="1" max="1" width="4" style="11" customWidth="1"/>
    <col min="2" max="2" width="8.3" style="11" customWidth="1"/>
    <col min="3" max="3" width="18.6" style="11" customWidth="1"/>
    <col min="4" max="4" width="14" style="11" customWidth="1"/>
    <col min="5" max="5" width="8.3" style="11" customWidth="1"/>
    <col min="6" max="7" width="8.5" style="11" customWidth="1"/>
    <col min="8" max="8" width="4.5" style="10" customWidth="1"/>
    <col min="9" max="9" width="11.8" style="11" customWidth="1" outlineLevel="1"/>
    <col min="10" max="11" width="12.5" style="11" customWidth="1" outlineLevel="1"/>
    <col min="12" max="12" width="8.6" style="11" customWidth="1"/>
    <col min="13" max="14" width="12.5" style="11" hidden="1" customWidth="1"/>
    <col min="15" max="15" width="6.5" style="11" hidden="1" customWidth="1"/>
    <col min="16" max="31" width="9" style="11"/>
    <col min="32" max="16384" width="8.6" style="11"/>
  </cols>
  <sheetData>
    <row r="1" s="9" customFormat="1" ht="30" customHeight="1" spans="1:21">
      <c r="A1" s="12" t="s">
        <v>972</v>
      </c>
      <c r="B1" s="12"/>
      <c r="C1" s="12"/>
      <c r="D1" s="12"/>
      <c r="E1" s="12"/>
      <c r="F1" s="12"/>
      <c r="G1" s="12"/>
      <c r="H1" s="12"/>
      <c r="I1" s="12"/>
      <c r="J1" s="12"/>
      <c r="K1" s="12"/>
      <c r="L1" s="12"/>
      <c r="M1" s="12"/>
      <c r="N1" s="12"/>
      <c r="O1" s="12"/>
      <c r="P1" s="12"/>
      <c r="Q1" s="112"/>
      <c r="R1" s="112"/>
      <c r="S1" s="112"/>
      <c r="T1" s="112"/>
      <c r="U1" s="112"/>
    </row>
    <row r="2" ht="14.25" customHeight="1" spans="1:16">
      <c r="A2" s="16"/>
      <c r="B2" s="16"/>
      <c r="C2" s="14" t="s">
        <v>973</v>
      </c>
      <c r="D2" s="14"/>
      <c r="E2" s="14"/>
      <c r="F2" s="14"/>
      <c r="G2" s="14"/>
      <c r="H2" s="14"/>
      <c r="I2" s="14"/>
      <c r="J2" s="14"/>
      <c r="K2" s="14"/>
      <c r="L2" s="14"/>
      <c r="M2" s="14"/>
      <c r="N2" s="14"/>
      <c r="O2" s="14"/>
      <c r="P2" s="14"/>
    </row>
    <row r="3" customHeight="1" spans="1:16">
      <c r="A3" s="16" t="e">
        <f>#REF!&amp;#REF!</f>
        <v>#REF!</v>
      </c>
      <c r="B3" s="16"/>
      <c r="P3" s="17" t="s">
        <v>168</v>
      </c>
    </row>
    <row r="4" s="10" customFormat="1" customHeight="1" spans="1:16">
      <c r="A4" s="18" t="s">
        <v>169</v>
      </c>
      <c r="B4" s="55" t="s">
        <v>536</v>
      </c>
      <c r="C4" s="18" t="s">
        <v>974</v>
      </c>
      <c r="D4" s="91" t="s">
        <v>964</v>
      </c>
      <c r="E4" s="92" t="s">
        <v>346</v>
      </c>
      <c r="F4" s="91" t="s">
        <v>909</v>
      </c>
      <c r="G4" s="91" t="s">
        <v>426</v>
      </c>
      <c r="H4" s="55" t="s">
        <v>975</v>
      </c>
      <c r="I4" s="101" t="s">
        <v>142</v>
      </c>
      <c r="J4" s="102"/>
      <c r="K4" s="103"/>
      <c r="L4" s="55" t="s">
        <v>342</v>
      </c>
      <c r="M4" s="18" t="s">
        <v>143</v>
      </c>
      <c r="N4" s="20"/>
      <c r="O4" s="55" t="s">
        <v>976</v>
      </c>
      <c r="P4" s="55" t="s">
        <v>240</v>
      </c>
    </row>
    <row r="5" s="10" customFormat="1" customHeight="1" spans="1:16">
      <c r="A5" s="20"/>
      <c r="B5" s="20"/>
      <c r="C5" s="20"/>
      <c r="D5" s="93"/>
      <c r="E5" s="94"/>
      <c r="F5" s="93"/>
      <c r="G5" s="93"/>
      <c r="H5" s="20"/>
      <c r="I5" s="18" t="s">
        <v>339</v>
      </c>
      <c r="J5" s="18" t="s">
        <v>340</v>
      </c>
      <c r="K5" s="18" t="s">
        <v>341</v>
      </c>
      <c r="L5" s="20"/>
      <c r="M5" s="18" t="s">
        <v>340</v>
      </c>
      <c r="N5" s="18" t="s">
        <v>341</v>
      </c>
      <c r="O5" s="20"/>
      <c r="P5" s="20"/>
    </row>
    <row r="6" customHeight="1" spans="1:16">
      <c r="A6" s="95">
        <v>1</v>
      </c>
      <c r="B6" s="95" t="s">
        <v>977</v>
      </c>
      <c r="C6" s="96" t="s">
        <v>978</v>
      </c>
      <c r="D6" s="96" t="s">
        <v>979</v>
      </c>
      <c r="E6" s="96">
        <v>2</v>
      </c>
      <c r="F6" s="97">
        <v>40878</v>
      </c>
      <c r="G6" s="97">
        <v>40878</v>
      </c>
      <c r="H6" s="98" t="s">
        <v>980</v>
      </c>
      <c r="I6" s="104">
        <v>2</v>
      </c>
      <c r="J6" s="105">
        <v>200</v>
      </c>
      <c r="K6" s="106"/>
      <c r="L6" s="107">
        <v>2</v>
      </c>
      <c r="M6" s="23"/>
      <c r="N6" s="23">
        <f t="shared" ref="N6:N24" si="0">ROUND(L6*M6,-1)</f>
        <v>0</v>
      </c>
      <c r="O6" s="108" t="str">
        <f t="shared" ref="O6:O25" si="1">IF(K6=0,"",(N6-K6)/K6*100)</f>
        <v/>
      </c>
      <c r="P6" s="109"/>
    </row>
    <row r="7" customHeight="1" spans="1:16">
      <c r="A7" s="20"/>
      <c r="B7" s="20"/>
      <c r="C7" s="99"/>
      <c r="D7" s="99"/>
      <c r="E7" s="99"/>
      <c r="F7" s="22"/>
      <c r="G7" s="22"/>
      <c r="H7" s="100"/>
      <c r="I7" s="110"/>
      <c r="J7" s="111"/>
      <c r="K7" s="23"/>
      <c r="L7" s="58"/>
      <c r="M7" s="23"/>
      <c r="N7" s="23">
        <f t="shared" si="0"/>
        <v>0</v>
      </c>
      <c r="O7" s="108" t="str">
        <f t="shared" si="1"/>
        <v/>
      </c>
      <c r="P7" s="24"/>
    </row>
    <row r="8" customHeight="1" spans="1:16">
      <c r="A8" s="20"/>
      <c r="B8" s="20"/>
      <c r="C8" s="99"/>
      <c r="D8" s="99"/>
      <c r="E8" s="99"/>
      <c r="F8" s="22"/>
      <c r="G8" s="22"/>
      <c r="H8" s="100"/>
      <c r="I8" s="110"/>
      <c r="J8" s="111"/>
      <c r="K8" s="23"/>
      <c r="L8" s="58"/>
      <c r="M8" s="23"/>
      <c r="N8" s="23">
        <f t="shared" si="0"/>
        <v>0</v>
      </c>
      <c r="O8" s="108" t="str">
        <f t="shared" si="1"/>
        <v/>
      </c>
      <c r="P8" s="24"/>
    </row>
    <row r="9" customHeight="1" spans="1:16">
      <c r="A9" s="20"/>
      <c r="B9" s="20"/>
      <c r="C9" s="99"/>
      <c r="D9" s="99"/>
      <c r="E9" s="99"/>
      <c r="F9" s="22"/>
      <c r="G9" s="22"/>
      <c r="H9" s="100"/>
      <c r="I9" s="110"/>
      <c r="J9" s="111"/>
      <c r="K9" s="23"/>
      <c r="L9" s="58"/>
      <c r="M9" s="23"/>
      <c r="N9" s="23">
        <f t="shared" si="0"/>
        <v>0</v>
      </c>
      <c r="O9" s="108" t="str">
        <f t="shared" si="1"/>
        <v/>
      </c>
      <c r="P9" s="24"/>
    </row>
    <row r="10" customHeight="1" spans="1:16">
      <c r="A10" s="20"/>
      <c r="B10" s="20"/>
      <c r="C10" s="99"/>
      <c r="D10" s="99"/>
      <c r="E10" s="99"/>
      <c r="F10" s="22"/>
      <c r="G10" s="22"/>
      <c r="H10" s="100"/>
      <c r="I10" s="110"/>
      <c r="J10" s="111"/>
      <c r="K10" s="23"/>
      <c r="L10" s="58"/>
      <c r="M10" s="23"/>
      <c r="N10" s="23">
        <f t="shared" si="0"/>
        <v>0</v>
      </c>
      <c r="O10" s="108" t="str">
        <f t="shared" si="1"/>
        <v/>
      </c>
      <c r="P10" s="24"/>
    </row>
    <row r="11" customHeight="1" spans="1:16">
      <c r="A11" s="20"/>
      <c r="B11" s="20"/>
      <c r="C11" s="99"/>
      <c r="D11" s="99"/>
      <c r="E11" s="99"/>
      <c r="F11" s="22"/>
      <c r="G11" s="22"/>
      <c r="H11" s="100"/>
      <c r="I11" s="110"/>
      <c r="J11" s="111"/>
      <c r="K11" s="23"/>
      <c r="L11" s="58"/>
      <c r="M11" s="23"/>
      <c r="N11" s="23">
        <f t="shared" si="0"/>
        <v>0</v>
      </c>
      <c r="O11" s="108" t="str">
        <f t="shared" si="1"/>
        <v/>
      </c>
      <c r="P11" s="24"/>
    </row>
    <row r="12" customHeight="1" spans="1:16">
      <c r="A12" s="20"/>
      <c r="B12" s="20"/>
      <c r="C12" s="99"/>
      <c r="D12" s="99"/>
      <c r="E12" s="99"/>
      <c r="F12" s="22"/>
      <c r="G12" s="22"/>
      <c r="H12" s="100"/>
      <c r="I12" s="110"/>
      <c r="J12" s="111"/>
      <c r="K12" s="23"/>
      <c r="L12" s="58"/>
      <c r="M12" s="23"/>
      <c r="N12" s="23">
        <f t="shared" si="0"/>
        <v>0</v>
      </c>
      <c r="O12" s="108" t="str">
        <f t="shared" si="1"/>
        <v/>
      </c>
      <c r="P12" s="24"/>
    </row>
    <row r="13" customHeight="1" spans="1:16">
      <c r="A13" s="20"/>
      <c r="B13" s="20"/>
      <c r="C13" s="99"/>
      <c r="D13" s="99"/>
      <c r="E13" s="99"/>
      <c r="F13" s="22"/>
      <c r="G13" s="22"/>
      <c r="H13" s="100"/>
      <c r="I13" s="110"/>
      <c r="J13" s="111"/>
      <c r="K13" s="23"/>
      <c r="L13" s="58"/>
      <c r="M13" s="23"/>
      <c r="N13" s="23">
        <f t="shared" si="0"/>
        <v>0</v>
      </c>
      <c r="O13" s="108" t="str">
        <f t="shared" si="1"/>
        <v/>
      </c>
      <c r="P13" s="24"/>
    </row>
    <row r="14" customHeight="1" spans="1:16">
      <c r="A14" s="20"/>
      <c r="B14" s="20"/>
      <c r="C14" s="99"/>
      <c r="D14" s="99"/>
      <c r="E14" s="99"/>
      <c r="F14" s="22"/>
      <c r="G14" s="22"/>
      <c r="H14" s="100"/>
      <c r="I14" s="110"/>
      <c r="J14" s="111"/>
      <c r="K14" s="23"/>
      <c r="L14" s="58"/>
      <c r="M14" s="23"/>
      <c r="N14" s="23">
        <f t="shared" si="0"/>
        <v>0</v>
      </c>
      <c r="O14" s="108" t="str">
        <f t="shared" si="1"/>
        <v/>
      </c>
      <c r="P14" s="24"/>
    </row>
    <row r="15" customHeight="1" spans="1:16">
      <c r="A15" s="20"/>
      <c r="B15" s="20"/>
      <c r="C15" s="99"/>
      <c r="D15" s="99"/>
      <c r="E15" s="99"/>
      <c r="F15" s="22"/>
      <c r="G15" s="22"/>
      <c r="H15" s="100"/>
      <c r="I15" s="110"/>
      <c r="J15" s="111"/>
      <c r="K15" s="23"/>
      <c r="L15" s="58"/>
      <c r="M15" s="23"/>
      <c r="N15" s="23">
        <f t="shared" si="0"/>
        <v>0</v>
      </c>
      <c r="O15" s="108" t="str">
        <f t="shared" si="1"/>
        <v/>
      </c>
      <c r="P15" s="24"/>
    </row>
    <row r="16" customHeight="1" spans="1:16">
      <c r="A16" s="20"/>
      <c r="B16" s="20"/>
      <c r="C16" s="99"/>
      <c r="D16" s="99"/>
      <c r="E16" s="99"/>
      <c r="F16" s="22"/>
      <c r="G16" s="22"/>
      <c r="H16" s="100"/>
      <c r="I16" s="110"/>
      <c r="J16" s="111"/>
      <c r="K16" s="23"/>
      <c r="L16" s="58"/>
      <c r="M16" s="23"/>
      <c r="N16" s="23">
        <f t="shared" si="0"/>
        <v>0</v>
      </c>
      <c r="O16" s="108" t="str">
        <f t="shared" si="1"/>
        <v/>
      </c>
      <c r="P16" s="24"/>
    </row>
    <row r="17" customHeight="1" spans="1:16">
      <c r="A17" s="20"/>
      <c r="B17" s="20"/>
      <c r="C17" s="99"/>
      <c r="D17" s="99"/>
      <c r="E17" s="99"/>
      <c r="F17" s="22"/>
      <c r="G17" s="22"/>
      <c r="H17" s="100"/>
      <c r="I17" s="110"/>
      <c r="J17" s="111"/>
      <c r="K17" s="23"/>
      <c r="L17" s="58"/>
      <c r="M17" s="23"/>
      <c r="N17" s="23">
        <f t="shared" si="0"/>
        <v>0</v>
      </c>
      <c r="O17" s="108" t="str">
        <f t="shared" si="1"/>
        <v/>
      </c>
      <c r="P17" s="24"/>
    </row>
    <row r="18" customHeight="1" spans="1:16">
      <c r="A18" s="20"/>
      <c r="B18" s="20"/>
      <c r="C18" s="99"/>
      <c r="D18" s="99"/>
      <c r="E18" s="99"/>
      <c r="F18" s="22"/>
      <c r="G18" s="22"/>
      <c r="H18" s="100"/>
      <c r="I18" s="110"/>
      <c r="J18" s="111"/>
      <c r="K18" s="23"/>
      <c r="L18" s="58"/>
      <c r="M18" s="23"/>
      <c r="N18" s="23">
        <f t="shared" si="0"/>
        <v>0</v>
      </c>
      <c r="O18" s="108" t="str">
        <f t="shared" si="1"/>
        <v/>
      </c>
      <c r="P18" s="24"/>
    </row>
    <row r="19" customHeight="1" spans="1:16">
      <c r="A19" s="20"/>
      <c r="B19" s="20"/>
      <c r="C19" s="99"/>
      <c r="D19" s="99"/>
      <c r="E19" s="99"/>
      <c r="F19" s="22"/>
      <c r="G19" s="22"/>
      <c r="H19" s="100"/>
      <c r="I19" s="110"/>
      <c r="J19" s="111"/>
      <c r="K19" s="23"/>
      <c r="L19" s="58"/>
      <c r="M19" s="23"/>
      <c r="N19" s="23">
        <f t="shared" si="0"/>
        <v>0</v>
      </c>
      <c r="O19" s="108" t="str">
        <f t="shared" si="1"/>
        <v/>
      </c>
      <c r="P19" s="24"/>
    </row>
    <row r="20" customHeight="1" spans="1:16">
      <c r="A20" s="20"/>
      <c r="B20" s="20"/>
      <c r="C20" s="99"/>
      <c r="D20" s="99"/>
      <c r="E20" s="99"/>
      <c r="F20" s="22"/>
      <c r="G20" s="22"/>
      <c r="H20" s="100"/>
      <c r="I20" s="110"/>
      <c r="J20" s="111"/>
      <c r="K20" s="23"/>
      <c r="L20" s="58"/>
      <c r="M20" s="23"/>
      <c r="N20" s="23">
        <f t="shared" si="0"/>
        <v>0</v>
      </c>
      <c r="O20" s="108" t="str">
        <f t="shared" si="1"/>
        <v/>
      </c>
      <c r="P20" s="24"/>
    </row>
    <row r="21" customHeight="1" spans="1:16">
      <c r="A21" s="20"/>
      <c r="B21" s="20"/>
      <c r="C21" s="99"/>
      <c r="D21" s="99"/>
      <c r="E21" s="99"/>
      <c r="F21" s="22"/>
      <c r="G21" s="22"/>
      <c r="H21" s="100"/>
      <c r="I21" s="110"/>
      <c r="J21" s="111"/>
      <c r="K21" s="23"/>
      <c r="L21" s="58"/>
      <c r="M21" s="23"/>
      <c r="N21" s="23">
        <f t="shared" si="0"/>
        <v>0</v>
      </c>
      <c r="O21" s="108" t="str">
        <f t="shared" si="1"/>
        <v/>
      </c>
      <c r="P21" s="24"/>
    </row>
    <row r="22" customHeight="1" spans="1:16">
      <c r="A22" s="20"/>
      <c r="B22" s="20"/>
      <c r="C22" s="99"/>
      <c r="D22" s="99"/>
      <c r="E22" s="99"/>
      <c r="F22" s="22"/>
      <c r="G22" s="22"/>
      <c r="H22" s="100"/>
      <c r="I22" s="110"/>
      <c r="J22" s="111"/>
      <c r="K22" s="23"/>
      <c r="L22" s="58"/>
      <c r="M22" s="23"/>
      <c r="N22" s="23">
        <f t="shared" si="0"/>
        <v>0</v>
      </c>
      <c r="O22" s="108" t="str">
        <f t="shared" si="1"/>
        <v/>
      </c>
      <c r="P22" s="24"/>
    </row>
    <row r="23" customHeight="1" spans="1:16">
      <c r="A23" s="20"/>
      <c r="B23" s="20"/>
      <c r="C23" s="99"/>
      <c r="D23" s="99"/>
      <c r="E23" s="99"/>
      <c r="F23" s="22"/>
      <c r="G23" s="22"/>
      <c r="H23" s="100"/>
      <c r="I23" s="110"/>
      <c r="J23" s="111"/>
      <c r="K23" s="23"/>
      <c r="L23" s="58"/>
      <c r="M23" s="23"/>
      <c r="N23" s="23">
        <f t="shared" si="0"/>
        <v>0</v>
      </c>
      <c r="O23" s="108" t="str">
        <f t="shared" si="1"/>
        <v/>
      </c>
      <c r="P23" s="24"/>
    </row>
    <row r="24" customHeight="1" spans="1:16">
      <c r="A24" s="20"/>
      <c r="B24" s="20"/>
      <c r="C24" s="99"/>
      <c r="D24" s="99"/>
      <c r="E24" s="99"/>
      <c r="F24" s="22"/>
      <c r="G24" s="22"/>
      <c r="H24" s="100"/>
      <c r="I24" s="110"/>
      <c r="J24" s="111"/>
      <c r="K24" s="23"/>
      <c r="L24" s="58"/>
      <c r="M24" s="23"/>
      <c r="N24" s="23">
        <f t="shared" si="0"/>
        <v>0</v>
      </c>
      <c r="O24" s="108" t="str">
        <f t="shared" si="1"/>
        <v/>
      </c>
      <c r="P24" s="24"/>
    </row>
    <row r="25" customHeight="1" spans="1:16">
      <c r="A25" s="25" t="s">
        <v>214</v>
      </c>
      <c r="B25" s="66"/>
      <c r="C25" s="40"/>
      <c r="D25" s="21"/>
      <c r="E25" s="21"/>
      <c r="F25" s="23"/>
      <c r="G25" s="23"/>
      <c r="H25" s="20"/>
      <c r="I25" s="23"/>
      <c r="J25" s="23"/>
      <c r="K25" s="23">
        <f>SUM(K6:K24)</f>
        <v>0</v>
      </c>
      <c r="L25" s="23"/>
      <c r="M25" s="23"/>
      <c r="N25" s="23"/>
      <c r="O25" s="23" t="str">
        <f t="shared" si="1"/>
        <v/>
      </c>
      <c r="P25" s="24"/>
    </row>
    <row r="26" customHeight="1" spans="1:2">
      <c r="A26" s="27" t="e">
        <f>#REF!&amp;#REF!</f>
        <v>#REF!</v>
      </c>
      <c r="B26" s="27"/>
    </row>
    <row r="27" customHeight="1" spans="1:2">
      <c r="A27" s="30" t="e">
        <f>CONCATENATE(#REF!,#REF!,#REF!,#REF!,#REF!,#REF!,#REF!)</f>
        <v>#REF!</v>
      </c>
      <c r="B27" s="30"/>
    </row>
  </sheetData>
  <mergeCells count="16">
    <mergeCell ref="A1:P1"/>
    <mergeCell ref="C2:P2"/>
    <mergeCell ref="I4:K4"/>
    <mergeCell ref="M4:N4"/>
    <mergeCell ref="A25:C25"/>
    <mergeCell ref="A4:A5"/>
    <mergeCell ref="B4:B5"/>
    <mergeCell ref="C4:C5"/>
    <mergeCell ref="D4:D5"/>
    <mergeCell ref="E4:E5"/>
    <mergeCell ref="F4:F5"/>
    <mergeCell ref="G4:G5"/>
    <mergeCell ref="H4:H5"/>
    <mergeCell ref="L4:L5"/>
    <mergeCell ref="O4:O5"/>
    <mergeCell ref="P4:P5"/>
  </mergeCells>
  <dataValidations count="2">
    <dataValidation allowBlank="1" showInputMessage="1" showErrorMessage="1" prompt="①按名称或规格型号逐个填列；②按类填列的存货“单价”指平均单价；③凡出现红字的，请在“备注”中注明原因。④⑤如存在损毁、变质现象，应在“备注”栏中注明“残次”、“变质”，“毁损”、“滞销”、“积压”，在备注中注明。" sqref="A1:B1"/>
    <dataValidation allowBlank="1" showInputMessage="1" showErrorMessage="1" prompt="①电子设备是指自动化办公设备及家用电器；②规格型号应填写主要技术参数(配置)，如电脑应填写主频、内存、硬盘、显示器，其他设备一般填写铭牌上的主要技术参数；其他可参照表5-2-1填写；④“存放地点或使用部门”根据企业管理情况按存放地点或使用部门两种口径选择一种填写。" sqref="C1:U1"/>
  </dataValidations>
  <printOptions horizontalCentered="1"/>
  <pageMargins left="0.47" right="0.35" top="0.75" bottom="0.75" header="0.5" footer="0.5"/>
  <pageSetup paperSize="9" orientation="landscape" horizontalDpi="600"/>
  <headerFooter>
    <oddHeader>&amp;R表4-8-2工程物资二批</oddHeader>
    <oddFooter>&amp;C第 &amp;P 页</odd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view="pageBreakPreview" zoomScaleNormal="100" topLeftCell="A4" workbookViewId="0">
      <selection activeCell="K6" sqref="K6"/>
    </sheetView>
  </sheetViews>
  <sheetFormatPr defaultColWidth="8.6" defaultRowHeight="15.75" customHeight="1"/>
  <cols>
    <col min="1" max="1" width="4" style="11" customWidth="1"/>
    <col min="2" max="2" width="8.3" style="11" customWidth="1"/>
    <col min="3" max="3" width="18.6" style="11" customWidth="1"/>
    <col min="4" max="4" width="14" style="11" customWidth="1"/>
    <col min="5" max="5" width="8.3" style="11" customWidth="1"/>
    <col min="6" max="7" width="8.5" style="11" customWidth="1"/>
    <col min="8" max="8" width="4.5" style="10" customWidth="1"/>
    <col min="9" max="9" width="11.8" style="11" customWidth="1" outlineLevel="1"/>
    <col min="10" max="11" width="12.5" style="11" customWidth="1" outlineLevel="1"/>
    <col min="12" max="12" width="8.6" style="11" customWidth="1"/>
    <col min="13" max="14" width="12.5" style="11" hidden="1" customWidth="1"/>
    <col min="15" max="15" width="6.5" style="11" hidden="1" customWidth="1"/>
    <col min="16" max="16" width="6.6" style="11" customWidth="1"/>
    <col min="17" max="31" width="9" style="11"/>
    <col min="32" max="16384" width="8.6" style="11"/>
  </cols>
  <sheetData>
    <row r="1" s="9" customFormat="1" ht="30" customHeight="1" spans="1:21">
      <c r="A1" s="12" t="s">
        <v>972</v>
      </c>
      <c r="B1" s="12"/>
      <c r="C1" s="12"/>
      <c r="D1" s="12"/>
      <c r="E1" s="12"/>
      <c r="F1" s="12"/>
      <c r="G1" s="12"/>
      <c r="H1" s="12"/>
      <c r="I1" s="12"/>
      <c r="J1" s="12"/>
      <c r="K1" s="12"/>
      <c r="L1" s="12"/>
      <c r="M1" s="12"/>
      <c r="N1" s="12"/>
      <c r="O1" s="12"/>
      <c r="P1" s="12"/>
      <c r="Q1" s="112"/>
      <c r="R1" s="112"/>
      <c r="S1" s="112"/>
      <c r="T1" s="112"/>
      <c r="U1" s="112"/>
    </row>
    <row r="2" ht="14.25" customHeight="1" spans="1:16">
      <c r="A2" s="16"/>
      <c r="B2" s="16"/>
      <c r="C2" s="14" t="s">
        <v>973</v>
      </c>
      <c r="D2" s="14"/>
      <c r="E2" s="14"/>
      <c r="F2" s="14"/>
      <c r="G2" s="14"/>
      <c r="H2" s="14"/>
      <c r="I2" s="14"/>
      <c r="J2" s="14"/>
      <c r="K2" s="14"/>
      <c r="L2" s="14"/>
      <c r="M2" s="14"/>
      <c r="N2" s="14"/>
      <c r="O2" s="14"/>
      <c r="P2" s="14"/>
    </row>
    <row r="3" customHeight="1" spans="1:16">
      <c r="A3" s="16" t="e">
        <f>#REF!&amp;#REF!</f>
        <v>#REF!</v>
      </c>
      <c r="B3" s="16"/>
      <c r="P3" s="17" t="s">
        <v>168</v>
      </c>
    </row>
    <row r="4" s="10" customFormat="1" customHeight="1" spans="1:16">
      <c r="A4" s="18" t="s">
        <v>169</v>
      </c>
      <c r="B4" s="55" t="s">
        <v>536</v>
      </c>
      <c r="C4" s="18" t="s">
        <v>974</v>
      </c>
      <c r="D4" s="91" t="s">
        <v>964</v>
      </c>
      <c r="E4" s="92" t="s">
        <v>346</v>
      </c>
      <c r="F4" s="91" t="s">
        <v>909</v>
      </c>
      <c r="G4" s="91" t="s">
        <v>426</v>
      </c>
      <c r="H4" s="55" t="s">
        <v>975</v>
      </c>
      <c r="I4" s="101" t="s">
        <v>142</v>
      </c>
      <c r="J4" s="102"/>
      <c r="K4" s="103"/>
      <c r="L4" s="55" t="s">
        <v>342</v>
      </c>
      <c r="M4" s="18" t="s">
        <v>143</v>
      </c>
      <c r="N4" s="20"/>
      <c r="O4" s="55" t="s">
        <v>976</v>
      </c>
      <c r="P4" s="55" t="s">
        <v>240</v>
      </c>
    </row>
    <row r="5" s="10" customFormat="1" customHeight="1" spans="1:16">
      <c r="A5" s="20"/>
      <c r="B5" s="20"/>
      <c r="C5" s="20"/>
      <c r="D5" s="93"/>
      <c r="E5" s="94"/>
      <c r="F5" s="93"/>
      <c r="G5" s="93"/>
      <c r="H5" s="20"/>
      <c r="I5" s="18" t="s">
        <v>339</v>
      </c>
      <c r="J5" s="18" t="s">
        <v>340</v>
      </c>
      <c r="K5" s="18" t="s">
        <v>341</v>
      </c>
      <c r="L5" s="20"/>
      <c r="M5" s="18" t="s">
        <v>340</v>
      </c>
      <c r="N5" s="18" t="s">
        <v>341</v>
      </c>
      <c r="O5" s="20"/>
      <c r="P5" s="20"/>
    </row>
    <row r="6" customHeight="1" spans="1:16">
      <c r="A6" s="95">
        <v>1</v>
      </c>
      <c r="B6" s="95" t="s">
        <v>977</v>
      </c>
      <c r="C6" s="96" t="s">
        <v>978</v>
      </c>
      <c r="D6" s="96" t="s">
        <v>979</v>
      </c>
      <c r="E6" s="96">
        <v>2</v>
      </c>
      <c r="F6" s="97">
        <v>40878</v>
      </c>
      <c r="G6" s="97">
        <v>40878</v>
      </c>
      <c r="H6" s="98" t="s">
        <v>980</v>
      </c>
      <c r="I6" s="104">
        <v>2</v>
      </c>
      <c r="J6" s="105">
        <v>200</v>
      </c>
      <c r="K6" s="106"/>
      <c r="L6" s="107">
        <v>2</v>
      </c>
      <c r="M6" s="23"/>
      <c r="N6" s="23">
        <f t="shared" ref="N6:N24" si="0">ROUND(L6*M6,-1)</f>
        <v>0</v>
      </c>
      <c r="O6" s="108" t="str">
        <f t="shared" ref="O6:O25" si="1">IF(K6=0,"",(N6-K6)/K6*100)</f>
        <v/>
      </c>
      <c r="P6" s="109"/>
    </row>
    <row r="7" customHeight="1" spans="1:16">
      <c r="A7" s="20"/>
      <c r="B7" s="20"/>
      <c r="C7" s="99"/>
      <c r="D7" s="99"/>
      <c r="E7" s="99"/>
      <c r="F7" s="22"/>
      <c r="G7" s="22"/>
      <c r="H7" s="100"/>
      <c r="I7" s="110"/>
      <c r="J7" s="111"/>
      <c r="K7" s="23"/>
      <c r="L7" s="58"/>
      <c r="M7" s="23"/>
      <c r="N7" s="23">
        <f t="shared" si="0"/>
        <v>0</v>
      </c>
      <c r="O7" s="108" t="str">
        <f t="shared" si="1"/>
        <v/>
      </c>
      <c r="P7" s="24"/>
    </row>
    <row r="8" customHeight="1" spans="1:16">
      <c r="A8" s="20"/>
      <c r="B8" s="20"/>
      <c r="C8" s="99"/>
      <c r="D8" s="99"/>
      <c r="E8" s="99"/>
      <c r="F8" s="22"/>
      <c r="G8" s="22"/>
      <c r="H8" s="100"/>
      <c r="I8" s="110"/>
      <c r="J8" s="111"/>
      <c r="K8" s="23"/>
      <c r="L8" s="58"/>
      <c r="M8" s="23"/>
      <c r="N8" s="23">
        <f t="shared" si="0"/>
        <v>0</v>
      </c>
      <c r="O8" s="108" t="str">
        <f t="shared" si="1"/>
        <v/>
      </c>
      <c r="P8" s="24"/>
    </row>
    <row r="9" customHeight="1" spans="1:16">
      <c r="A9" s="20"/>
      <c r="B9" s="20"/>
      <c r="C9" s="99"/>
      <c r="D9" s="99"/>
      <c r="E9" s="99"/>
      <c r="F9" s="22"/>
      <c r="G9" s="22"/>
      <c r="H9" s="100"/>
      <c r="I9" s="110"/>
      <c r="J9" s="111"/>
      <c r="K9" s="23"/>
      <c r="L9" s="58"/>
      <c r="M9" s="23"/>
      <c r="N9" s="23">
        <f t="shared" si="0"/>
        <v>0</v>
      </c>
      <c r="O9" s="108" t="str">
        <f t="shared" si="1"/>
        <v/>
      </c>
      <c r="P9" s="24"/>
    </row>
    <row r="10" customHeight="1" spans="1:16">
      <c r="A10" s="20"/>
      <c r="B10" s="20"/>
      <c r="C10" s="99"/>
      <c r="D10" s="99"/>
      <c r="E10" s="99"/>
      <c r="F10" s="22"/>
      <c r="G10" s="22"/>
      <c r="H10" s="100"/>
      <c r="I10" s="110"/>
      <c r="J10" s="111"/>
      <c r="K10" s="23"/>
      <c r="L10" s="58"/>
      <c r="M10" s="23"/>
      <c r="N10" s="23">
        <f t="shared" si="0"/>
        <v>0</v>
      </c>
      <c r="O10" s="108" t="str">
        <f t="shared" si="1"/>
        <v/>
      </c>
      <c r="P10" s="24"/>
    </row>
    <row r="11" customHeight="1" spans="1:16">
      <c r="A11" s="20"/>
      <c r="B11" s="20"/>
      <c r="C11" s="99"/>
      <c r="D11" s="99"/>
      <c r="E11" s="99"/>
      <c r="F11" s="22"/>
      <c r="G11" s="22"/>
      <c r="H11" s="100"/>
      <c r="I11" s="110"/>
      <c r="J11" s="111"/>
      <c r="K11" s="23"/>
      <c r="L11" s="58"/>
      <c r="M11" s="23"/>
      <c r="N11" s="23">
        <f t="shared" si="0"/>
        <v>0</v>
      </c>
      <c r="O11" s="108" t="str">
        <f t="shared" si="1"/>
        <v/>
      </c>
      <c r="P11" s="24"/>
    </row>
    <row r="12" customHeight="1" spans="1:16">
      <c r="A12" s="20"/>
      <c r="B12" s="20"/>
      <c r="C12" s="99"/>
      <c r="D12" s="99"/>
      <c r="E12" s="99"/>
      <c r="F12" s="22"/>
      <c r="G12" s="22"/>
      <c r="H12" s="100"/>
      <c r="I12" s="110"/>
      <c r="J12" s="111"/>
      <c r="K12" s="23"/>
      <c r="L12" s="58"/>
      <c r="M12" s="23"/>
      <c r="N12" s="23">
        <f t="shared" si="0"/>
        <v>0</v>
      </c>
      <c r="O12" s="108" t="str">
        <f t="shared" si="1"/>
        <v/>
      </c>
      <c r="P12" s="24"/>
    </row>
    <row r="13" customHeight="1" spans="1:16">
      <c r="A13" s="20"/>
      <c r="B13" s="20"/>
      <c r="C13" s="99"/>
      <c r="D13" s="99"/>
      <c r="E13" s="99"/>
      <c r="F13" s="22"/>
      <c r="G13" s="22"/>
      <c r="H13" s="100"/>
      <c r="I13" s="110"/>
      <c r="J13" s="111"/>
      <c r="K13" s="23"/>
      <c r="L13" s="58"/>
      <c r="M13" s="23"/>
      <c r="N13" s="23">
        <f t="shared" si="0"/>
        <v>0</v>
      </c>
      <c r="O13" s="108" t="str">
        <f t="shared" si="1"/>
        <v/>
      </c>
      <c r="P13" s="24"/>
    </row>
    <row r="14" customHeight="1" spans="1:16">
      <c r="A14" s="20"/>
      <c r="B14" s="20"/>
      <c r="C14" s="99"/>
      <c r="D14" s="99"/>
      <c r="E14" s="99"/>
      <c r="F14" s="22"/>
      <c r="G14" s="22"/>
      <c r="H14" s="100"/>
      <c r="I14" s="110"/>
      <c r="J14" s="111"/>
      <c r="K14" s="23"/>
      <c r="L14" s="58"/>
      <c r="M14" s="23"/>
      <c r="N14" s="23">
        <f t="shared" si="0"/>
        <v>0</v>
      </c>
      <c r="O14" s="108" t="str">
        <f t="shared" si="1"/>
        <v/>
      </c>
      <c r="P14" s="24"/>
    </row>
    <row r="15" customHeight="1" spans="1:16">
      <c r="A15" s="20"/>
      <c r="B15" s="20"/>
      <c r="C15" s="99"/>
      <c r="D15" s="99"/>
      <c r="E15" s="99"/>
      <c r="F15" s="22"/>
      <c r="G15" s="22"/>
      <c r="H15" s="100"/>
      <c r="I15" s="110"/>
      <c r="J15" s="111"/>
      <c r="K15" s="23"/>
      <c r="L15" s="58"/>
      <c r="M15" s="23"/>
      <c r="N15" s="23">
        <f t="shared" si="0"/>
        <v>0</v>
      </c>
      <c r="O15" s="108" t="str">
        <f t="shared" si="1"/>
        <v/>
      </c>
      <c r="P15" s="24"/>
    </row>
    <row r="16" customHeight="1" spans="1:16">
      <c r="A16" s="20"/>
      <c r="B16" s="20"/>
      <c r="C16" s="99"/>
      <c r="D16" s="99"/>
      <c r="E16" s="99"/>
      <c r="F16" s="22"/>
      <c r="G16" s="22"/>
      <c r="H16" s="100"/>
      <c r="I16" s="110"/>
      <c r="J16" s="111"/>
      <c r="K16" s="23"/>
      <c r="L16" s="58"/>
      <c r="M16" s="23"/>
      <c r="N16" s="23">
        <f t="shared" si="0"/>
        <v>0</v>
      </c>
      <c r="O16" s="108" t="str">
        <f t="shared" si="1"/>
        <v/>
      </c>
      <c r="P16" s="24"/>
    </row>
    <row r="17" customHeight="1" spans="1:16">
      <c r="A17" s="20"/>
      <c r="B17" s="20"/>
      <c r="C17" s="99"/>
      <c r="D17" s="99"/>
      <c r="E17" s="99"/>
      <c r="F17" s="22"/>
      <c r="G17" s="22"/>
      <c r="H17" s="100"/>
      <c r="I17" s="110"/>
      <c r="J17" s="111"/>
      <c r="K17" s="23"/>
      <c r="L17" s="58"/>
      <c r="M17" s="23"/>
      <c r="N17" s="23">
        <f t="shared" si="0"/>
        <v>0</v>
      </c>
      <c r="O17" s="108" t="str">
        <f t="shared" si="1"/>
        <v/>
      </c>
      <c r="P17" s="24"/>
    </row>
    <row r="18" customHeight="1" spans="1:16">
      <c r="A18" s="20"/>
      <c r="B18" s="20"/>
      <c r="C18" s="99"/>
      <c r="D18" s="99"/>
      <c r="E18" s="99"/>
      <c r="F18" s="22"/>
      <c r="G18" s="22"/>
      <c r="H18" s="100"/>
      <c r="I18" s="110"/>
      <c r="J18" s="111"/>
      <c r="K18" s="23"/>
      <c r="L18" s="58"/>
      <c r="M18" s="23"/>
      <c r="N18" s="23">
        <f t="shared" si="0"/>
        <v>0</v>
      </c>
      <c r="O18" s="108" t="str">
        <f t="shared" si="1"/>
        <v/>
      </c>
      <c r="P18" s="24"/>
    </row>
    <row r="19" customHeight="1" spans="1:16">
      <c r="A19" s="20"/>
      <c r="B19" s="20"/>
      <c r="C19" s="99"/>
      <c r="D19" s="99"/>
      <c r="E19" s="99"/>
      <c r="F19" s="22"/>
      <c r="G19" s="22"/>
      <c r="H19" s="100"/>
      <c r="I19" s="110"/>
      <c r="J19" s="111"/>
      <c r="K19" s="23"/>
      <c r="L19" s="58"/>
      <c r="M19" s="23"/>
      <c r="N19" s="23">
        <f t="shared" si="0"/>
        <v>0</v>
      </c>
      <c r="O19" s="108" t="str">
        <f t="shared" si="1"/>
        <v/>
      </c>
      <c r="P19" s="24"/>
    </row>
    <row r="20" customHeight="1" spans="1:16">
      <c r="A20" s="20"/>
      <c r="B20" s="20"/>
      <c r="C20" s="99"/>
      <c r="D20" s="99"/>
      <c r="E20" s="99"/>
      <c r="F20" s="22"/>
      <c r="G20" s="22"/>
      <c r="H20" s="100"/>
      <c r="I20" s="110"/>
      <c r="J20" s="111"/>
      <c r="K20" s="23"/>
      <c r="L20" s="58"/>
      <c r="M20" s="23"/>
      <c r="N20" s="23">
        <f t="shared" si="0"/>
        <v>0</v>
      </c>
      <c r="O20" s="108" t="str">
        <f t="shared" si="1"/>
        <v/>
      </c>
      <c r="P20" s="24"/>
    </row>
    <row r="21" customHeight="1" spans="1:16">
      <c r="A21" s="20"/>
      <c r="B21" s="20"/>
      <c r="C21" s="99"/>
      <c r="D21" s="99"/>
      <c r="E21" s="99"/>
      <c r="F21" s="22"/>
      <c r="G21" s="22"/>
      <c r="H21" s="100"/>
      <c r="I21" s="110"/>
      <c r="J21" s="111"/>
      <c r="K21" s="23"/>
      <c r="L21" s="58"/>
      <c r="M21" s="23"/>
      <c r="N21" s="23">
        <f t="shared" si="0"/>
        <v>0</v>
      </c>
      <c r="O21" s="108" t="str">
        <f t="shared" si="1"/>
        <v/>
      </c>
      <c r="P21" s="24"/>
    </row>
    <row r="22" customHeight="1" spans="1:16">
      <c r="A22" s="20"/>
      <c r="B22" s="20"/>
      <c r="C22" s="99"/>
      <c r="D22" s="99"/>
      <c r="E22" s="99"/>
      <c r="F22" s="22"/>
      <c r="G22" s="22"/>
      <c r="H22" s="100"/>
      <c r="I22" s="110"/>
      <c r="J22" s="111"/>
      <c r="K22" s="23"/>
      <c r="L22" s="58"/>
      <c r="M22" s="23"/>
      <c r="N22" s="23">
        <f t="shared" si="0"/>
        <v>0</v>
      </c>
      <c r="O22" s="108" t="str">
        <f t="shared" si="1"/>
        <v/>
      </c>
      <c r="P22" s="24"/>
    </row>
    <row r="23" customHeight="1" spans="1:16">
      <c r="A23" s="20"/>
      <c r="B23" s="20"/>
      <c r="C23" s="99"/>
      <c r="D23" s="99"/>
      <c r="E23" s="99"/>
      <c r="F23" s="22"/>
      <c r="G23" s="22"/>
      <c r="H23" s="100"/>
      <c r="I23" s="110"/>
      <c r="J23" s="111"/>
      <c r="K23" s="23"/>
      <c r="L23" s="58"/>
      <c r="M23" s="23"/>
      <c r="N23" s="23">
        <f t="shared" si="0"/>
        <v>0</v>
      </c>
      <c r="O23" s="108" t="str">
        <f t="shared" si="1"/>
        <v/>
      </c>
      <c r="P23" s="24"/>
    </row>
    <row r="24" customHeight="1" spans="1:16">
      <c r="A24" s="20"/>
      <c r="B24" s="20"/>
      <c r="C24" s="99"/>
      <c r="D24" s="99"/>
      <c r="E24" s="99"/>
      <c r="F24" s="22"/>
      <c r="G24" s="22"/>
      <c r="H24" s="100"/>
      <c r="I24" s="110"/>
      <c r="J24" s="111"/>
      <c r="K24" s="23"/>
      <c r="L24" s="58"/>
      <c r="M24" s="23"/>
      <c r="N24" s="23">
        <f t="shared" si="0"/>
        <v>0</v>
      </c>
      <c r="O24" s="108" t="str">
        <f t="shared" si="1"/>
        <v/>
      </c>
      <c r="P24" s="24"/>
    </row>
    <row r="25" customHeight="1" spans="1:16">
      <c r="A25" s="25" t="s">
        <v>214</v>
      </c>
      <c r="B25" s="66"/>
      <c r="C25" s="40"/>
      <c r="D25" s="21"/>
      <c r="E25" s="21"/>
      <c r="F25" s="23"/>
      <c r="G25" s="23"/>
      <c r="H25" s="20"/>
      <c r="I25" s="23"/>
      <c r="J25" s="23"/>
      <c r="K25" s="23">
        <f>SUM(K6:K24)</f>
        <v>0</v>
      </c>
      <c r="L25" s="23"/>
      <c r="M25" s="23"/>
      <c r="N25" s="23"/>
      <c r="O25" s="23" t="str">
        <f t="shared" si="1"/>
        <v/>
      </c>
      <c r="P25" s="24"/>
    </row>
    <row r="26" hidden="1" customHeight="1" spans="1:16">
      <c r="A26" s="25" t="s">
        <v>981</v>
      </c>
      <c r="B26" s="66"/>
      <c r="C26" s="26"/>
      <c r="D26" s="21"/>
      <c r="E26" s="21"/>
      <c r="F26" s="23"/>
      <c r="G26" s="23"/>
      <c r="H26" s="20"/>
      <c r="I26" s="23"/>
      <c r="J26" s="23"/>
      <c r="K26" s="23"/>
      <c r="L26" s="23"/>
      <c r="M26" s="23"/>
      <c r="N26" s="23"/>
      <c r="O26" s="23" t="str">
        <f>IF(K26=0,"",(N26-#REF!)/#REF!*100)</f>
        <v/>
      </c>
      <c r="P26" s="24"/>
    </row>
    <row r="27" hidden="1" customHeight="1" spans="1:16">
      <c r="A27" s="25" t="s">
        <v>214</v>
      </c>
      <c r="B27" s="66"/>
      <c r="C27" s="40"/>
      <c r="D27" s="26"/>
      <c r="E27" s="26"/>
      <c r="F27" s="23"/>
      <c r="G27" s="23"/>
      <c r="H27" s="20"/>
      <c r="I27" s="23"/>
      <c r="J27" s="23"/>
      <c r="K27" s="23">
        <f>K25-K26</f>
        <v>0</v>
      </c>
      <c r="L27" s="23"/>
      <c r="M27" s="23"/>
      <c r="N27" s="23">
        <f>N25-N26</f>
        <v>0</v>
      </c>
      <c r="O27" s="23" t="str">
        <f>IF(K27=0,"",(N27-K27)/K27*100)</f>
        <v/>
      </c>
      <c r="P27" s="24"/>
    </row>
    <row r="28" customHeight="1" spans="1:2">
      <c r="A28" s="27" t="e">
        <f>#REF!&amp;#REF!</f>
        <v>#REF!</v>
      </c>
      <c r="B28" s="27"/>
    </row>
    <row r="29" customHeight="1" spans="1:2">
      <c r="A29" s="30" t="e">
        <f>CONCATENATE(#REF!,#REF!,#REF!,#REF!,#REF!,#REF!,#REF!)</f>
        <v>#REF!</v>
      </c>
      <c r="B29" s="30"/>
    </row>
  </sheetData>
  <mergeCells count="18">
    <mergeCell ref="A1:P1"/>
    <mergeCell ref="C2:P2"/>
    <mergeCell ref="I4:K4"/>
    <mergeCell ref="M4:N4"/>
    <mergeCell ref="A25:C25"/>
    <mergeCell ref="A26:C26"/>
    <mergeCell ref="A27:C27"/>
    <mergeCell ref="A4:A5"/>
    <mergeCell ref="B4:B5"/>
    <mergeCell ref="C4:C5"/>
    <mergeCell ref="D4:D5"/>
    <mergeCell ref="E4:E5"/>
    <mergeCell ref="F4:F5"/>
    <mergeCell ref="G4:G5"/>
    <mergeCell ref="H4:H5"/>
    <mergeCell ref="L4:L5"/>
    <mergeCell ref="O4:O5"/>
    <mergeCell ref="P4:P5"/>
  </mergeCells>
  <dataValidations count="2">
    <dataValidation allowBlank="1" showInputMessage="1" showErrorMessage="1" prompt="①按名称或规格型号逐个填列；②按类填列的存货“单价”指平均单价；③凡出现红字的，请在“备注”中注明原因。④⑤如存在损毁、变质现象，应在“备注”栏中注明“残次”、“变质”，“毁损”、“滞销”、“积压”，在备注中注明。" sqref="A1:B1"/>
    <dataValidation allowBlank="1" showInputMessage="1" showErrorMessage="1" prompt="①电子设备是指自动化办公设备及家用电器；②规格型号应填写主要技术参数(配置)，如电脑应填写主频、内存、硬盘、显示器，其他设备一般填写铭牌上的主要技术参数；其他可参照表5-2-1填写；④“存放地点或使用部门”根据企业管理情况按存放地点或使用部门两种口径选择一种填写。" sqref="C1:U1"/>
  </dataValidations>
  <printOptions horizontalCentered="1"/>
  <pageMargins left="0.55" right="0.43" top="0.75" bottom="0.75" header="0.5" footer="0.5"/>
  <pageSetup paperSize="9" orientation="landscape" horizontalDpi="600"/>
  <headerFooter>
    <oddHeader>&amp;R表4-8-3工程物资三批</oddHeader>
    <oddFooter>&amp;C第 &amp;P 页</odd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view="pageBreakPreview" zoomScaleNormal="100" workbookViewId="0">
      <selection activeCell="K16" sqref="K16"/>
    </sheetView>
  </sheetViews>
  <sheetFormatPr defaultColWidth="8.6" defaultRowHeight="15.75" customHeight="1"/>
  <cols>
    <col min="1" max="1" width="4" style="11" customWidth="1"/>
    <col min="2" max="2" width="8.3" style="11" customWidth="1"/>
    <col min="3" max="3" width="18.6" style="11" customWidth="1"/>
    <col min="4" max="4" width="14" style="11" customWidth="1"/>
    <col min="5" max="5" width="8.3" style="11" customWidth="1"/>
    <col min="6" max="7" width="8.5" style="11" customWidth="1"/>
    <col min="8" max="8" width="4.5" style="10" customWidth="1"/>
    <col min="9" max="9" width="11.8" style="11" customWidth="1" outlineLevel="1"/>
    <col min="10" max="11" width="12.5" style="11" customWidth="1" outlineLevel="1"/>
    <col min="12" max="12" width="8.6" style="11" customWidth="1"/>
    <col min="13" max="14" width="12.5" style="11" hidden="1" customWidth="1"/>
    <col min="15" max="15" width="6.5" style="11" hidden="1" customWidth="1"/>
    <col min="16" max="16" width="7.5" style="11" customWidth="1"/>
    <col min="17" max="31" width="9" style="11"/>
    <col min="32" max="16384" width="8.6" style="11"/>
  </cols>
  <sheetData>
    <row r="1" s="9" customFormat="1" ht="30" customHeight="1" spans="1:21">
      <c r="A1" s="12" t="s">
        <v>972</v>
      </c>
      <c r="B1" s="12"/>
      <c r="C1" s="12"/>
      <c r="D1" s="12"/>
      <c r="E1" s="12"/>
      <c r="F1" s="12"/>
      <c r="G1" s="12"/>
      <c r="H1" s="12"/>
      <c r="I1" s="12"/>
      <c r="J1" s="12"/>
      <c r="K1" s="12"/>
      <c r="L1" s="12"/>
      <c r="M1" s="12"/>
      <c r="N1" s="12"/>
      <c r="O1" s="12"/>
      <c r="P1" s="12"/>
      <c r="Q1" s="112"/>
      <c r="R1" s="112"/>
      <c r="S1" s="112"/>
      <c r="T1" s="112"/>
      <c r="U1" s="112"/>
    </row>
    <row r="2" ht="14.25" customHeight="1" spans="1:16">
      <c r="A2" s="16"/>
      <c r="B2" s="16"/>
      <c r="C2" s="14" t="s">
        <v>973</v>
      </c>
      <c r="D2" s="14"/>
      <c r="E2" s="14"/>
      <c r="F2" s="14"/>
      <c r="G2" s="14"/>
      <c r="H2" s="14"/>
      <c r="I2" s="14"/>
      <c r="J2" s="14"/>
      <c r="K2" s="14"/>
      <c r="L2" s="14"/>
      <c r="M2" s="14"/>
      <c r="N2" s="14"/>
      <c r="O2" s="14"/>
      <c r="P2" s="14"/>
    </row>
    <row r="3" customHeight="1" spans="1:16">
      <c r="A3" s="16" t="e">
        <f>#REF!&amp;#REF!</f>
        <v>#REF!</v>
      </c>
      <c r="B3" s="16"/>
      <c r="P3" s="17" t="s">
        <v>168</v>
      </c>
    </row>
    <row r="4" s="10" customFormat="1" customHeight="1" spans="1:16">
      <c r="A4" s="18" t="s">
        <v>169</v>
      </c>
      <c r="B4" s="55" t="s">
        <v>536</v>
      </c>
      <c r="C4" s="18" t="s">
        <v>974</v>
      </c>
      <c r="D4" s="91" t="s">
        <v>964</v>
      </c>
      <c r="E4" s="92" t="s">
        <v>346</v>
      </c>
      <c r="F4" s="91" t="s">
        <v>909</v>
      </c>
      <c r="G4" s="91" t="s">
        <v>426</v>
      </c>
      <c r="H4" s="55" t="s">
        <v>975</v>
      </c>
      <c r="I4" s="101" t="s">
        <v>142</v>
      </c>
      <c r="J4" s="102"/>
      <c r="K4" s="103"/>
      <c r="L4" s="55" t="s">
        <v>342</v>
      </c>
      <c r="M4" s="18" t="s">
        <v>143</v>
      </c>
      <c r="N4" s="20"/>
      <c r="O4" s="55" t="s">
        <v>976</v>
      </c>
      <c r="P4" s="55" t="s">
        <v>240</v>
      </c>
    </row>
    <row r="5" s="10" customFormat="1" customHeight="1" spans="1:16">
      <c r="A5" s="20"/>
      <c r="B5" s="20"/>
      <c r="C5" s="20"/>
      <c r="D5" s="93"/>
      <c r="E5" s="94"/>
      <c r="F5" s="93"/>
      <c r="G5" s="93"/>
      <c r="H5" s="20"/>
      <c r="I5" s="18" t="s">
        <v>339</v>
      </c>
      <c r="J5" s="18" t="s">
        <v>340</v>
      </c>
      <c r="K5" s="18" t="s">
        <v>341</v>
      </c>
      <c r="L5" s="20"/>
      <c r="M5" s="18" t="s">
        <v>340</v>
      </c>
      <c r="N5" s="18" t="s">
        <v>341</v>
      </c>
      <c r="O5" s="20"/>
      <c r="P5" s="20"/>
    </row>
    <row r="6" customHeight="1" spans="1:16">
      <c r="A6" s="95">
        <v>1</v>
      </c>
      <c r="B6" s="95" t="s">
        <v>977</v>
      </c>
      <c r="C6" s="96" t="s">
        <v>978</v>
      </c>
      <c r="D6" s="96" t="s">
        <v>979</v>
      </c>
      <c r="E6" s="96">
        <v>2</v>
      </c>
      <c r="F6" s="97">
        <v>40878</v>
      </c>
      <c r="G6" s="97">
        <v>40878</v>
      </c>
      <c r="H6" s="98" t="s">
        <v>980</v>
      </c>
      <c r="I6" s="104">
        <v>2</v>
      </c>
      <c r="J6" s="105">
        <v>200</v>
      </c>
      <c r="K6" s="106"/>
      <c r="L6" s="107">
        <v>2</v>
      </c>
      <c r="M6" s="23"/>
      <c r="N6" s="23">
        <f t="shared" ref="N6:N24" si="0">ROUND(L6*M6,-1)</f>
        <v>0</v>
      </c>
      <c r="O6" s="108" t="str">
        <f t="shared" ref="O6:O25" si="1">IF(K6=0,"",(N6-K6)/K6*100)</f>
        <v/>
      </c>
      <c r="P6" s="109"/>
    </row>
    <row r="7" customHeight="1" spans="1:16">
      <c r="A7" s="20"/>
      <c r="B7" s="20"/>
      <c r="C7" s="99"/>
      <c r="D7" s="99"/>
      <c r="E7" s="99"/>
      <c r="F7" s="22"/>
      <c r="G7" s="22"/>
      <c r="H7" s="100"/>
      <c r="I7" s="110"/>
      <c r="J7" s="111"/>
      <c r="K7" s="23"/>
      <c r="L7" s="58"/>
      <c r="M7" s="23"/>
      <c r="N7" s="23">
        <f t="shared" si="0"/>
        <v>0</v>
      </c>
      <c r="O7" s="108" t="str">
        <f t="shared" si="1"/>
        <v/>
      </c>
      <c r="P7" s="24"/>
    </row>
    <row r="8" customHeight="1" spans="1:16">
      <c r="A8" s="20"/>
      <c r="B8" s="20"/>
      <c r="C8" s="99"/>
      <c r="D8" s="99"/>
      <c r="E8" s="99"/>
      <c r="F8" s="22"/>
      <c r="G8" s="22"/>
      <c r="H8" s="100"/>
      <c r="I8" s="110"/>
      <c r="J8" s="111"/>
      <c r="K8" s="23"/>
      <c r="L8" s="58"/>
      <c r="M8" s="23"/>
      <c r="N8" s="23">
        <f t="shared" si="0"/>
        <v>0</v>
      </c>
      <c r="O8" s="108" t="str">
        <f t="shared" si="1"/>
        <v/>
      </c>
      <c r="P8" s="24"/>
    </row>
    <row r="9" customHeight="1" spans="1:16">
      <c r="A9" s="20"/>
      <c r="B9" s="20"/>
      <c r="C9" s="99"/>
      <c r="D9" s="99"/>
      <c r="E9" s="99"/>
      <c r="F9" s="22"/>
      <c r="G9" s="22"/>
      <c r="H9" s="100"/>
      <c r="I9" s="110"/>
      <c r="J9" s="111"/>
      <c r="K9" s="23"/>
      <c r="L9" s="58"/>
      <c r="M9" s="23"/>
      <c r="N9" s="23">
        <f t="shared" si="0"/>
        <v>0</v>
      </c>
      <c r="O9" s="108" t="str">
        <f t="shared" si="1"/>
        <v/>
      </c>
      <c r="P9" s="24"/>
    </row>
    <row r="10" customHeight="1" spans="1:16">
      <c r="A10" s="20"/>
      <c r="B10" s="20"/>
      <c r="C10" s="99"/>
      <c r="D10" s="99"/>
      <c r="E10" s="99"/>
      <c r="F10" s="22"/>
      <c r="G10" s="22"/>
      <c r="H10" s="100"/>
      <c r="I10" s="110"/>
      <c r="J10" s="111"/>
      <c r="K10" s="23"/>
      <c r="L10" s="58"/>
      <c r="M10" s="23"/>
      <c r="N10" s="23">
        <f t="shared" si="0"/>
        <v>0</v>
      </c>
      <c r="O10" s="108" t="str">
        <f t="shared" si="1"/>
        <v/>
      </c>
      <c r="P10" s="24"/>
    </row>
    <row r="11" customHeight="1" spans="1:16">
      <c r="A11" s="20"/>
      <c r="B11" s="20"/>
      <c r="C11" s="99"/>
      <c r="D11" s="99"/>
      <c r="E11" s="99"/>
      <c r="F11" s="22"/>
      <c r="G11" s="22"/>
      <c r="H11" s="100"/>
      <c r="I11" s="110"/>
      <c r="J11" s="111"/>
      <c r="K11" s="23"/>
      <c r="L11" s="58"/>
      <c r="M11" s="23"/>
      <c r="N11" s="23">
        <f t="shared" si="0"/>
        <v>0</v>
      </c>
      <c r="O11" s="108" t="str">
        <f t="shared" si="1"/>
        <v/>
      </c>
      <c r="P11" s="24"/>
    </row>
    <row r="12" customHeight="1" spans="1:16">
      <c r="A12" s="20"/>
      <c r="B12" s="20"/>
      <c r="C12" s="99"/>
      <c r="D12" s="99"/>
      <c r="E12" s="99"/>
      <c r="F12" s="22"/>
      <c r="G12" s="22"/>
      <c r="H12" s="100"/>
      <c r="I12" s="110"/>
      <c r="J12" s="111"/>
      <c r="K12" s="23"/>
      <c r="L12" s="58"/>
      <c r="M12" s="23"/>
      <c r="N12" s="23">
        <f t="shared" si="0"/>
        <v>0</v>
      </c>
      <c r="O12" s="108" t="str">
        <f t="shared" si="1"/>
        <v/>
      </c>
      <c r="P12" s="24"/>
    </row>
    <row r="13" customHeight="1" spans="1:16">
      <c r="A13" s="20"/>
      <c r="B13" s="20"/>
      <c r="C13" s="99"/>
      <c r="D13" s="99"/>
      <c r="E13" s="99"/>
      <c r="F13" s="22"/>
      <c r="G13" s="22"/>
      <c r="H13" s="100"/>
      <c r="I13" s="110"/>
      <c r="J13" s="111"/>
      <c r="K13" s="23"/>
      <c r="L13" s="58"/>
      <c r="M13" s="23"/>
      <c r="N13" s="23">
        <f t="shared" si="0"/>
        <v>0</v>
      </c>
      <c r="O13" s="108" t="str">
        <f t="shared" si="1"/>
        <v/>
      </c>
      <c r="P13" s="24"/>
    </row>
    <row r="14" customHeight="1" spans="1:16">
      <c r="A14" s="20"/>
      <c r="B14" s="20"/>
      <c r="C14" s="99"/>
      <c r="D14" s="99"/>
      <c r="E14" s="99"/>
      <c r="F14" s="22"/>
      <c r="G14" s="22"/>
      <c r="H14" s="100"/>
      <c r="I14" s="110"/>
      <c r="J14" s="111"/>
      <c r="K14" s="23"/>
      <c r="L14" s="58"/>
      <c r="M14" s="23"/>
      <c r="N14" s="23">
        <f t="shared" si="0"/>
        <v>0</v>
      </c>
      <c r="O14" s="108" t="str">
        <f t="shared" si="1"/>
        <v/>
      </c>
      <c r="P14" s="24"/>
    </row>
    <row r="15" customHeight="1" spans="1:16">
      <c r="A15" s="20"/>
      <c r="B15" s="20"/>
      <c r="C15" s="99"/>
      <c r="D15" s="99"/>
      <c r="E15" s="99"/>
      <c r="F15" s="22"/>
      <c r="G15" s="22"/>
      <c r="H15" s="100"/>
      <c r="I15" s="110"/>
      <c r="J15" s="111"/>
      <c r="K15" s="23"/>
      <c r="L15" s="58"/>
      <c r="M15" s="23"/>
      <c r="N15" s="23">
        <f t="shared" si="0"/>
        <v>0</v>
      </c>
      <c r="O15" s="108" t="str">
        <f t="shared" si="1"/>
        <v/>
      </c>
      <c r="P15" s="24"/>
    </row>
    <row r="16" customHeight="1" spans="1:16">
      <c r="A16" s="20"/>
      <c r="B16" s="20"/>
      <c r="C16" s="99"/>
      <c r="D16" s="99"/>
      <c r="E16" s="99"/>
      <c r="F16" s="22"/>
      <c r="G16" s="22"/>
      <c r="H16" s="100"/>
      <c r="I16" s="110"/>
      <c r="J16" s="111"/>
      <c r="K16" s="23"/>
      <c r="L16" s="58"/>
      <c r="M16" s="23"/>
      <c r="N16" s="23">
        <f t="shared" si="0"/>
        <v>0</v>
      </c>
      <c r="O16" s="108" t="str">
        <f t="shared" si="1"/>
        <v/>
      </c>
      <c r="P16" s="24"/>
    </row>
    <row r="17" customHeight="1" spans="1:16">
      <c r="A17" s="20"/>
      <c r="B17" s="20"/>
      <c r="C17" s="99"/>
      <c r="D17" s="99"/>
      <c r="E17" s="99"/>
      <c r="F17" s="22"/>
      <c r="G17" s="22"/>
      <c r="H17" s="100"/>
      <c r="I17" s="110"/>
      <c r="J17" s="111"/>
      <c r="K17" s="23"/>
      <c r="L17" s="58"/>
      <c r="M17" s="23"/>
      <c r="N17" s="23">
        <f t="shared" si="0"/>
        <v>0</v>
      </c>
      <c r="O17" s="108" t="str">
        <f t="shared" si="1"/>
        <v/>
      </c>
      <c r="P17" s="24"/>
    </row>
    <row r="18" customHeight="1" spans="1:16">
      <c r="A18" s="20"/>
      <c r="B18" s="20"/>
      <c r="C18" s="99"/>
      <c r="D18" s="99"/>
      <c r="E18" s="99"/>
      <c r="F18" s="22"/>
      <c r="G18" s="22"/>
      <c r="H18" s="100"/>
      <c r="I18" s="110"/>
      <c r="J18" s="111"/>
      <c r="K18" s="23"/>
      <c r="L18" s="58"/>
      <c r="M18" s="23"/>
      <c r="N18" s="23">
        <f t="shared" si="0"/>
        <v>0</v>
      </c>
      <c r="O18" s="108" t="str">
        <f t="shared" si="1"/>
        <v/>
      </c>
      <c r="P18" s="24"/>
    </row>
    <row r="19" customHeight="1" spans="1:16">
      <c r="A19" s="20"/>
      <c r="B19" s="20"/>
      <c r="C19" s="99"/>
      <c r="D19" s="99"/>
      <c r="E19" s="99"/>
      <c r="F19" s="22"/>
      <c r="G19" s="22"/>
      <c r="H19" s="100"/>
      <c r="I19" s="110"/>
      <c r="J19" s="111"/>
      <c r="K19" s="23"/>
      <c r="L19" s="58"/>
      <c r="M19" s="23"/>
      <c r="N19" s="23">
        <f t="shared" si="0"/>
        <v>0</v>
      </c>
      <c r="O19" s="108" t="str">
        <f t="shared" si="1"/>
        <v/>
      </c>
      <c r="P19" s="24"/>
    </row>
    <row r="20" customHeight="1" spans="1:16">
      <c r="A20" s="20"/>
      <c r="B20" s="20"/>
      <c r="C20" s="99"/>
      <c r="D20" s="99"/>
      <c r="E20" s="99"/>
      <c r="F20" s="22"/>
      <c r="G20" s="22"/>
      <c r="H20" s="100"/>
      <c r="I20" s="110"/>
      <c r="J20" s="111"/>
      <c r="K20" s="23"/>
      <c r="L20" s="58"/>
      <c r="M20" s="23"/>
      <c r="N20" s="23">
        <f t="shared" si="0"/>
        <v>0</v>
      </c>
      <c r="O20" s="108" t="str">
        <f t="shared" si="1"/>
        <v/>
      </c>
      <c r="P20" s="24"/>
    </row>
    <row r="21" customHeight="1" spans="1:16">
      <c r="A21" s="20"/>
      <c r="B21" s="20"/>
      <c r="C21" s="99"/>
      <c r="D21" s="99"/>
      <c r="E21" s="99"/>
      <c r="F21" s="22"/>
      <c r="G21" s="22"/>
      <c r="H21" s="100"/>
      <c r="I21" s="110"/>
      <c r="J21" s="111"/>
      <c r="K21" s="23"/>
      <c r="L21" s="58"/>
      <c r="M21" s="23"/>
      <c r="N21" s="23">
        <f t="shared" si="0"/>
        <v>0</v>
      </c>
      <c r="O21" s="108" t="str">
        <f t="shared" si="1"/>
        <v/>
      </c>
      <c r="P21" s="24"/>
    </row>
    <row r="22" customHeight="1" spans="1:16">
      <c r="A22" s="20"/>
      <c r="B22" s="20"/>
      <c r="C22" s="99"/>
      <c r="D22" s="99"/>
      <c r="E22" s="99"/>
      <c r="F22" s="22"/>
      <c r="G22" s="22"/>
      <c r="H22" s="100"/>
      <c r="I22" s="110"/>
      <c r="J22" s="111"/>
      <c r="K22" s="23"/>
      <c r="L22" s="58"/>
      <c r="M22" s="23"/>
      <c r="N22" s="23">
        <f t="shared" si="0"/>
        <v>0</v>
      </c>
      <c r="O22" s="108" t="str">
        <f t="shared" si="1"/>
        <v/>
      </c>
      <c r="P22" s="24"/>
    </row>
    <row r="23" customHeight="1" spans="1:16">
      <c r="A23" s="20"/>
      <c r="B23" s="20"/>
      <c r="C23" s="99"/>
      <c r="D23" s="99"/>
      <c r="E23" s="99"/>
      <c r="F23" s="22"/>
      <c r="G23" s="22"/>
      <c r="H23" s="100"/>
      <c r="I23" s="110"/>
      <c r="J23" s="111"/>
      <c r="K23" s="23"/>
      <c r="L23" s="58"/>
      <c r="M23" s="23"/>
      <c r="N23" s="23">
        <f t="shared" si="0"/>
        <v>0</v>
      </c>
      <c r="O23" s="108" t="str">
        <f t="shared" si="1"/>
        <v/>
      </c>
      <c r="P23" s="24"/>
    </row>
    <row r="24" customHeight="1" spans="1:16">
      <c r="A24" s="20"/>
      <c r="B24" s="20"/>
      <c r="C24" s="99"/>
      <c r="D24" s="99"/>
      <c r="E24" s="99"/>
      <c r="F24" s="22"/>
      <c r="G24" s="22"/>
      <c r="H24" s="100"/>
      <c r="I24" s="110"/>
      <c r="J24" s="111"/>
      <c r="K24" s="23"/>
      <c r="L24" s="58"/>
      <c r="M24" s="23"/>
      <c r="N24" s="23">
        <f t="shared" si="0"/>
        <v>0</v>
      </c>
      <c r="O24" s="108" t="str">
        <f t="shared" si="1"/>
        <v/>
      </c>
      <c r="P24" s="24"/>
    </row>
    <row r="25" customHeight="1" spans="1:16">
      <c r="A25" s="25" t="s">
        <v>214</v>
      </c>
      <c r="B25" s="66"/>
      <c r="C25" s="40"/>
      <c r="D25" s="21"/>
      <c r="E25" s="21"/>
      <c r="F25" s="23"/>
      <c r="G25" s="23"/>
      <c r="H25" s="20"/>
      <c r="I25" s="23"/>
      <c r="J25" s="23"/>
      <c r="K25" s="23">
        <f>SUM(K6:K24)</f>
        <v>0</v>
      </c>
      <c r="L25" s="23"/>
      <c r="M25" s="23"/>
      <c r="N25" s="23"/>
      <c r="O25" s="23" t="str">
        <f t="shared" si="1"/>
        <v/>
      </c>
      <c r="P25" s="24"/>
    </row>
    <row r="26" hidden="1" customHeight="1" spans="1:16">
      <c r="A26" s="25" t="s">
        <v>981</v>
      </c>
      <c r="B26" s="66"/>
      <c r="C26" s="26"/>
      <c r="D26" s="21"/>
      <c r="E26" s="21"/>
      <c r="F26" s="23"/>
      <c r="G26" s="23"/>
      <c r="H26" s="20"/>
      <c r="I26" s="23"/>
      <c r="J26" s="23"/>
      <c r="K26" s="23"/>
      <c r="L26" s="23"/>
      <c r="M26" s="23"/>
      <c r="N26" s="23"/>
      <c r="O26" s="23" t="str">
        <f>IF(K26=0,"",(N26-#REF!)/#REF!*100)</f>
        <v/>
      </c>
      <c r="P26" s="24"/>
    </row>
    <row r="27" hidden="1" customHeight="1" spans="1:16">
      <c r="A27" s="25" t="s">
        <v>214</v>
      </c>
      <c r="B27" s="66"/>
      <c r="C27" s="40"/>
      <c r="D27" s="26"/>
      <c r="E27" s="26"/>
      <c r="F27" s="23"/>
      <c r="G27" s="23"/>
      <c r="H27" s="20"/>
      <c r="I27" s="23"/>
      <c r="J27" s="23"/>
      <c r="K27" s="23">
        <f>K25-K26</f>
        <v>0</v>
      </c>
      <c r="L27" s="23"/>
      <c r="M27" s="23"/>
      <c r="N27" s="23">
        <f>N25-N26</f>
        <v>0</v>
      </c>
      <c r="O27" s="23" t="str">
        <f>IF(K27=0,"",(N27-K27)/K27*100)</f>
        <v/>
      </c>
      <c r="P27" s="24"/>
    </row>
    <row r="28" customHeight="1" spans="1:2">
      <c r="A28" s="27" t="e">
        <f>#REF!&amp;#REF!</f>
        <v>#REF!</v>
      </c>
      <c r="B28" s="27"/>
    </row>
    <row r="29" customHeight="1" spans="1:2">
      <c r="A29" s="30" t="e">
        <f>CONCATENATE(#REF!,#REF!,#REF!,#REF!,#REF!,#REF!,#REF!)</f>
        <v>#REF!</v>
      </c>
      <c r="B29" s="30"/>
    </row>
  </sheetData>
  <mergeCells count="18">
    <mergeCell ref="A1:P1"/>
    <mergeCell ref="C2:P2"/>
    <mergeCell ref="I4:K4"/>
    <mergeCell ref="M4:N4"/>
    <mergeCell ref="A25:C25"/>
    <mergeCell ref="A26:C26"/>
    <mergeCell ref="A27:C27"/>
    <mergeCell ref="A4:A5"/>
    <mergeCell ref="B4:B5"/>
    <mergeCell ref="C4:C5"/>
    <mergeCell ref="D4:D5"/>
    <mergeCell ref="E4:E5"/>
    <mergeCell ref="F4:F5"/>
    <mergeCell ref="G4:G5"/>
    <mergeCell ref="H4:H5"/>
    <mergeCell ref="L4:L5"/>
    <mergeCell ref="O4:O5"/>
    <mergeCell ref="P4:P5"/>
  </mergeCells>
  <dataValidations count="2">
    <dataValidation allowBlank="1" showInputMessage="1" showErrorMessage="1" prompt="①按名称或规格型号逐个填列；②按类填列的存货“单价”指平均单价；③凡出现红字的，请在“备注”中注明原因。④⑤如存在损毁、变质现象，应在“备注”栏中注明“残次”、“变质”，“毁损”、“滞销”、“积压”，在备注中注明。" sqref="A1:B1"/>
    <dataValidation allowBlank="1" showInputMessage="1" showErrorMessage="1" prompt="①电子设备是指自动化办公设备及家用电器；②规格型号应填写主要技术参数(配置)，如电脑应填写主频、内存、硬盘、显示器，其他设备一般填写铭牌上的主要技术参数；其他可参照表5-2-1填写；④“存放地点或使用部门”根据企业管理情况按存放地点或使用部门两种口径选择一种填写。" sqref="C1:U1"/>
  </dataValidations>
  <printOptions horizontalCentered="1"/>
  <pageMargins left="0.55" right="0.43" top="0.83" bottom="1" header="0.5" footer="0.5"/>
  <pageSetup paperSize="9" orientation="landscape" horizontalDpi="600"/>
  <headerFooter>
    <oddHeader>&amp;R表4-8--4工程物资四批</oddHeader>
    <oddFooter>&amp;C第 &amp;P 页</odd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1" sqref="A1:P1"/>
    </sheetView>
  </sheetViews>
  <sheetFormatPr defaultColWidth="8.6" defaultRowHeight="15.75" customHeight="1" outlineLevelCol="7"/>
  <cols>
    <col min="1" max="1" width="8.3" style="11" customWidth="1"/>
    <col min="2" max="2" width="28.6" style="11" customWidth="1"/>
    <col min="3" max="3" width="14.6" style="11" customWidth="1"/>
    <col min="4" max="4" width="23.2" style="11" hidden="1" customWidth="1" outlineLevel="1"/>
    <col min="5" max="5" width="23.2" style="11" customWidth="1" collapsed="1"/>
    <col min="6" max="6" width="23.2" style="11" customWidth="1"/>
    <col min="7" max="7" width="8.8" style="11" customWidth="1"/>
    <col min="8" max="8" width="13.5" style="11" customWidth="1"/>
    <col min="9" max="32" width="9" style="11"/>
    <col min="33" max="16384" width="8.6" style="11"/>
  </cols>
  <sheetData>
    <row r="1" s="9" customFormat="1" ht="30" customHeight="1" spans="1:8">
      <c r="A1" s="12" t="s">
        <v>982</v>
      </c>
      <c r="B1" s="13"/>
      <c r="C1" s="13"/>
      <c r="D1" s="13"/>
      <c r="E1" s="13"/>
      <c r="F1" s="13"/>
      <c r="G1" s="13"/>
      <c r="H1" s="13"/>
    </row>
    <row r="2" ht="14.25" customHeight="1" spans="1:8">
      <c r="A2" s="14" t="e">
        <f>CONCATENATE(#REF!,#REF!,#REF!,#REF!,#REF!,#REF!,#REF!)</f>
        <v>#REF!</v>
      </c>
      <c r="B2" s="14"/>
      <c r="C2" s="14"/>
      <c r="D2" s="14"/>
      <c r="E2" s="14"/>
      <c r="F2" s="14"/>
      <c r="G2" s="14"/>
      <c r="H2" s="14"/>
    </row>
    <row r="3" customHeight="1" spans="1:8">
      <c r="A3" s="16" t="e">
        <f>#REF!&amp;#REF!</f>
        <v>#REF!</v>
      </c>
      <c r="H3" s="17" t="s">
        <v>168</v>
      </c>
    </row>
    <row r="4" s="10" customFormat="1" customHeight="1" spans="1:8">
      <c r="A4" s="18" t="s">
        <v>169</v>
      </c>
      <c r="B4" s="18" t="s">
        <v>983</v>
      </c>
      <c r="C4" s="18" t="s">
        <v>312</v>
      </c>
      <c r="D4" s="19" t="s">
        <v>141</v>
      </c>
      <c r="E4" s="18" t="s">
        <v>142</v>
      </c>
      <c r="F4" s="18" t="s">
        <v>143</v>
      </c>
      <c r="G4" s="18" t="s">
        <v>171</v>
      </c>
      <c r="H4" s="18" t="s">
        <v>240</v>
      </c>
    </row>
    <row r="5" customHeight="1" spans="1:8">
      <c r="A5" s="20"/>
      <c r="B5" s="21"/>
      <c r="C5" s="22"/>
      <c r="D5" s="23"/>
      <c r="E5" s="23"/>
      <c r="F5" s="23"/>
      <c r="G5" s="23" t="str">
        <f>IF(E5=0,"",(F5-E5)/E5*100)</f>
        <v/>
      </c>
      <c r="H5" s="24"/>
    </row>
    <row r="6" customHeight="1" spans="1:8">
      <c r="A6" s="20"/>
      <c r="B6" s="21"/>
      <c r="C6" s="22"/>
      <c r="D6" s="23"/>
      <c r="E6" s="23"/>
      <c r="F6" s="23"/>
      <c r="G6" s="23" t="str">
        <f t="shared" ref="G6:G27" si="0">IF(E6=0,"",(F6-E6)/E6*100)</f>
        <v/>
      </c>
      <c r="H6" s="24"/>
    </row>
    <row r="7" customHeight="1" spans="1:8">
      <c r="A7" s="20"/>
      <c r="B7" s="21"/>
      <c r="C7" s="22"/>
      <c r="D7" s="23"/>
      <c r="E7" s="23"/>
      <c r="F7" s="23"/>
      <c r="G7" s="23" t="str">
        <f t="shared" si="0"/>
        <v/>
      </c>
      <c r="H7" s="24"/>
    </row>
    <row r="8" customHeight="1" spans="1:8">
      <c r="A8" s="20"/>
      <c r="B8" s="21"/>
      <c r="C8" s="22"/>
      <c r="D8" s="23"/>
      <c r="E8" s="23"/>
      <c r="F8" s="23"/>
      <c r="G8" s="23" t="str">
        <f t="shared" si="0"/>
        <v/>
      </c>
      <c r="H8" s="24"/>
    </row>
    <row r="9" customHeight="1" spans="1:8">
      <c r="A9" s="20"/>
      <c r="B9" s="21"/>
      <c r="C9" s="22"/>
      <c r="D9" s="23"/>
      <c r="E9" s="23"/>
      <c r="F9" s="23"/>
      <c r="G9" s="23" t="str">
        <f t="shared" si="0"/>
        <v/>
      </c>
      <c r="H9" s="24"/>
    </row>
    <row r="10" customHeight="1" spans="1:8">
      <c r="A10" s="20"/>
      <c r="B10" s="21"/>
      <c r="C10" s="22"/>
      <c r="D10" s="23"/>
      <c r="E10" s="23"/>
      <c r="F10" s="23"/>
      <c r="G10" s="23" t="str">
        <f t="shared" si="0"/>
        <v/>
      </c>
      <c r="H10" s="24"/>
    </row>
    <row r="11" customHeight="1" spans="1:8">
      <c r="A11" s="20"/>
      <c r="B11" s="21"/>
      <c r="C11" s="22"/>
      <c r="D11" s="23"/>
      <c r="E11" s="23"/>
      <c r="F11" s="23"/>
      <c r="G11" s="23" t="str">
        <f t="shared" si="0"/>
        <v/>
      </c>
      <c r="H11" s="24"/>
    </row>
    <row r="12" customHeight="1" spans="1:8">
      <c r="A12" s="20"/>
      <c r="B12" s="21"/>
      <c r="C12" s="22"/>
      <c r="D12" s="23"/>
      <c r="E12" s="23"/>
      <c r="F12" s="23"/>
      <c r="G12" s="23" t="str">
        <f t="shared" si="0"/>
        <v/>
      </c>
      <c r="H12" s="24"/>
    </row>
    <row r="13" customHeight="1" spans="1:8">
      <c r="A13" s="20"/>
      <c r="B13" s="21"/>
      <c r="C13" s="22"/>
      <c r="D13" s="23"/>
      <c r="E13" s="23"/>
      <c r="F13" s="23"/>
      <c r="G13" s="23" t="str">
        <f t="shared" si="0"/>
        <v/>
      </c>
      <c r="H13" s="24"/>
    </row>
    <row r="14" customHeight="1" spans="1:8">
      <c r="A14" s="20"/>
      <c r="B14" s="21"/>
      <c r="C14" s="22"/>
      <c r="D14" s="23"/>
      <c r="E14" s="23"/>
      <c r="F14" s="23"/>
      <c r="G14" s="23" t="str">
        <f t="shared" si="0"/>
        <v/>
      </c>
      <c r="H14" s="24"/>
    </row>
    <row r="15" customHeight="1" spans="1:8">
      <c r="A15" s="20"/>
      <c r="B15" s="21"/>
      <c r="C15" s="22"/>
      <c r="D15" s="23"/>
      <c r="E15" s="23"/>
      <c r="F15" s="23"/>
      <c r="G15" s="23" t="str">
        <f t="shared" si="0"/>
        <v/>
      </c>
      <c r="H15" s="24"/>
    </row>
    <row r="16" customHeight="1" spans="1:8">
      <c r="A16" s="20"/>
      <c r="B16" s="21"/>
      <c r="C16" s="22"/>
      <c r="D16" s="23"/>
      <c r="E16" s="23"/>
      <c r="F16" s="23"/>
      <c r="G16" s="23" t="str">
        <f t="shared" si="0"/>
        <v/>
      </c>
      <c r="H16" s="24"/>
    </row>
    <row r="17" customHeight="1" spans="1:8">
      <c r="A17" s="20"/>
      <c r="B17" s="21"/>
      <c r="C17" s="22"/>
      <c r="D17" s="23"/>
      <c r="E17" s="23"/>
      <c r="F17" s="23"/>
      <c r="G17" s="23" t="str">
        <f t="shared" si="0"/>
        <v/>
      </c>
      <c r="H17" s="24"/>
    </row>
    <row r="18" customHeight="1" spans="1:8">
      <c r="A18" s="20"/>
      <c r="B18" s="21"/>
      <c r="C18" s="22"/>
      <c r="D18" s="23"/>
      <c r="E18" s="23"/>
      <c r="F18" s="23"/>
      <c r="G18" s="23" t="str">
        <f t="shared" si="0"/>
        <v/>
      </c>
      <c r="H18" s="24"/>
    </row>
    <row r="19" customHeight="1" spans="1:8">
      <c r="A19" s="20"/>
      <c r="B19" s="21"/>
      <c r="C19" s="22"/>
      <c r="D19" s="23"/>
      <c r="E19" s="23"/>
      <c r="F19" s="23"/>
      <c r="G19" s="23" t="str">
        <f t="shared" si="0"/>
        <v/>
      </c>
      <c r="H19" s="24"/>
    </row>
    <row r="20" customHeight="1" spans="1:8">
      <c r="A20" s="20"/>
      <c r="B20" s="21"/>
      <c r="C20" s="22"/>
      <c r="D20" s="23"/>
      <c r="E20" s="23"/>
      <c r="F20" s="23"/>
      <c r="G20" s="23" t="str">
        <f t="shared" si="0"/>
        <v/>
      </c>
      <c r="H20" s="24"/>
    </row>
    <row r="21" customHeight="1" spans="1:8">
      <c r="A21" s="20"/>
      <c r="B21" s="21"/>
      <c r="C21" s="22"/>
      <c r="D21" s="23"/>
      <c r="E21" s="23"/>
      <c r="F21" s="23"/>
      <c r="G21" s="23" t="str">
        <f t="shared" si="0"/>
        <v/>
      </c>
      <c r="H21" s="24"/>
    </row>
    <row r="22" customHeight="1" spans="1:8">
      <c r="A22" s="20"/>
      <c r="B22" s="21"/>
      <c r="C22" s="22"/>
      <c r="D22" s="23"/>
      <c r="E22" s="23"/>
      <c r="F22" s="23"/>
      <c r="G22" s="23" t="str">
        <f t="shared" si="0"/>
        <v/>
      </c>
      <c r="H22" s="24"/>
    </row>
    <row r="23" customHeight="1" spans="1:8">
      <c r="A23" s="20"/>
      <c r="B23" s="21"/>
      <c r="C23" s="22"/>
      <c r="D23" s="23"/>
      <c r="E23" s="23"/>
      <c r="F23" s="23"/>
      <c r="G23" s="23" t="str">
        <f t="shared" si="0"/>
        <v/>
      </c>
      <c r="H23" s="24"/>
    </row>
    <row r="24" customHeight="1" spans="1:8">
      <c r="A24" s="20"/>
      <c r="B24" s="21"/>
      <c r="C24" s="22"/>
      <c r="D24" s="23"/>
      <c r="E24" s="23"/>
      <c r="F24" s="23"/>
      <c r="G24" s="23" t="str">
        <f t="shared" si="0"/>
        <v/>
      </c>
      <c r="H24" s="24"/>
    </row>
    <row r="25" customHeight="1" spans="1:8">
      <c r="A25" s="20"/>
      <c r="B25" s="21"/>
      <c r="C25" s="22"/>
      <c r="D25" s="23"/>
      <c r="E25" s="23"/>
      <c r="F25" s="23"/>
      <c r="G25" s="23" t="str">
        <f t="shared" si="0"/>
        <v/>
      </c>
      <c r="H25" s="24"/>
    </row>
    <row r="26" customHeight="1" spans="1:8">
      <c r="A26" s="20"/>
      <c r="B26" s="21"/>
      <c r="C26" s="22"/>
      <c r="D26" s="23"/>
      <c r="E26" s="23"/>
      <c r="F26" s="23"/>
      <c r="G26" s="23"/>
      <c r="H26" s="24"/>
    </row>
    <row r="27" customHeight="1" spans="1:8">
      <c r="A27" s="25" t="s">
        <v>241</v>
      </c>
      <c r="B27" s="40"/>
      <c r="C27" s="22"/>
      <c r="D27" s="23">
        <f ca="1">SUM(D5:上一行)</f>
        <v>0</v>
      </c>
      <c r="E27" s="23">
        <f ca="1">SUM(E5:上一行)</f>
        <v>0</v>
      </c>
      <c r="F27" s="23">
        <f ca="1">SUM(F5:上一行)</f>
        <v>0</v>
      </c>
      <c r="G27" s="23" t="str">
        <f ca="1" t="shared" si="0"/>
        <v/>
      </c>
      <c r="H27" s="24"/>
    </row>
    <row r="28" customHeight="1" spans="1:5">
      <c r="A28" s="27" t="e">
        <f>#REF!&amp;#REF!</f>
        <v>#REF!</v>
      </c>
      <c r="E28" s="79" t="e">
        <f>"评估人员："&amp;#REF!</f>
        <v>#REF!</v>
      </c>
    </row>
    <row r="29" customHeight="1" spans="1:1">
      <c r="A29" s="30" t="e">
        <f>CONCATENATE(#REF!,#REF!,#REF!,#REF!,#REF!,#REF!,#REF!)</f>
        <v>#REF!</v>
      </c>
    </row>
  </sheetData>
  <mergeCells count="3">
    <mergeCell ref="A1:H1"/>
    <mergeCell ref="A2:H2"/>
    <mergeCell ref="A27:B27"/>
  </mergeCells>
  <dataValidations count="1">
    <dataValidation allowBlank="1" showInputMessage="1" showErrorMessage="1" prompt="①填列转入固定资产实物名称及规格型号，如“报废油罐汽车HQG5吨1辆”、“出售CA6140.2M普通车床1台”等；②发生日期为转入时间" sqref="A1:H1"/>
  </dataValidations>
  <printOptions horizontalCentered="1"/>
  <pageMargins left="0.35" right="0.35" top="0.79" bottom="0.79" header="0.94" footer="0.51"/>
  <pageSetup paperSize="9" fitToHeight="0" orientation="landscape" blackAndWhite="1" verticalDpi="600"/>
  <headerFooter alignWithMargins="0">
    <oddHeader>&amp;R&amp;"宋体,常规"表4-9
共&amp;N页，第&amp;P页</oddHeader>
  </headerFooter>
  <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1" sqref="A1:P1"/>
    </sheetView>
  </sheetViews>
  <sheetFormatPr defaultColWidth="8.6" defaultRowHeight="15.75" customHeight="1"/>
  <cols>
    <col min="1" max="1" width="4.3" style="11" customWidth="1"/>
    <col min="2" max="2" width="9.8" style="11" customWidth="1"/>
    <col min="3" max="3" width="11.2" style="11" customWidth="1"/>
    <col min="4" max="4" width="8" style="11" hidden="1" customWidth="1" outlineLevel="1"/>
    <col min="5" max="5" width="7.7" style="11" customWidth="1" collapsed="1"/>
    <col min="6" max="6" width="5.3" style="11" customWidth="1"/>
    <col min="7" max="7" width="7.5" style="11" customWidth="1"/>
    <col min="8" max="9" width="13.8" style="11" hidden="1" customWidth="1" outlineLevel="1"/>
    <col min="10" max="10" width="13.8" style="11" customWidth="1" collapsed="1"/>
    <col min="11" max="12" width="13.8" style="11" customWidth="1"/>
    <col min="13" max="13" width="7" style="11" customWidth="1"/>
    <col min="14" max="14" width="13.7" style="11" customWidth="1"/>
    <col min="15" max="15" width="5.7" style="11" customWidth="1"/>
    <col min="16" max="16" width="7.1" style="11" customWidth="1"/>
    <col min="17" max="32" width="9" style="11"/>
    <col min="33" max="16384" width="8.6" style="11"/>
  </cols>
  <sheetData>
    <row r="1" s="9" customFormat="1" ht="30" customHeight="1" spans="1:16">
      <c r="A1" s="12" t="s">
        <v>984</v>
      </c>
      <c r="B1" s="13"/>
      <c r="C1" s="13"/>
      <c r="D1" s="13"/>
      <c r="E1" s="13"/>
      <c r="F1" s="13"/>
      <c r="G1" s="13"/>
      <c r="H1" s="13"/>
      <c r="I1" s="13"/>
      <c r="J1" s="13"/>
      <c r="K1" s="13"/>
      <c r="L1" s="13"/>
      <c r="M1" s="13"/>
      <c r="N1" s="13"/>
      <c r="O1" s="13"/>
      <c r="P1" s="13"/>
    </row>
    <row r="2" ht="14.25" customHeight="1" spans="1:16">
      <c r="A2" s="14" t="e">
        <f>CONCATENATE(#REF!,#REF!,#REF!,#REF!,#REF!,#REF!,#REF!)</f>
        <v>#REF!</v>
      </c>
      <c r="B2" s="14"/>
      <c r="C2" s="14"/>
      <c r="D2" s="14"/>
      <c r="E2" s="14"/>
      <c r="F2" s="14"/>
      <c r="G2" s="15"/>
      <c r="H2" s="15"/>
      <c r="I2" s="15"/>
      <c r="J2" s="15"/>
      <c r="K2" s="15"/>
      <c r="L2" s="15"/>
      <c r="M2" s="15"/>
      <c r="N2" s="15"/>
      <c r="O2" s="15"/>
      <c r="P2" s="15"/>
    </row>
    <row r="3" customHeight="1" spans="1:16">
      <c r="A3" s="16" t="e">
        <f>#REF!&amp;#REF!</f>
        <v>#REF!</v>
      </c>
      <c r="P3" s="17" t="s">
        <v>168</v>
      </c>
    </row>
    <row r="4" s="10" customFormat="1" customHeight="1" spans="1:16">
      <c r="A4" s="18" t="s">
        <v>169</v>
      </c>
      <c r="B4" s="18" t="s">
        <v>985</v>
      </c>
      <c r="C4" s="55" t="s">
        <v>986</v>
      </c>
      <c r="D4" s="84" t="s">
        <v>552</v>
      </c>
      <c r="E4" s="55" t="s">
        <v>338</v>
      </c>
      <c r="F4" s="55" t="s">
        <v>339</v>
      </c>
      <c r="G4" s="89" t="s">
        <v>909</v>
      </c>
      <c r="H4" s="19" t="s">
        <v>141</v>
      </c>
      <c r="I4" s="88"/>
      <c r="J4" s="18" t="s">
        <v>142</v>
      </c>
      <c r="K4" s="20"/>
      <c r="L4" s="18" t="s">
        <v>143</v>
      </c>
      <c r="M4" s="20"/>
      <c r="N4" s="20"/>
      <c r="O4" s="55" t="s">
        <v>171</v>
      </c>
      <c r="P4" s="55" t="s">
        <v>240</v>
      </c>
    </row>
    <row r="5" s="10" customFormat="1" customHeight="1" spans="1:16">
      <c r="A5" s="20"/>
      <c r="B5" s="20"/>
      <c r="C5" s="20"/>
      <c r="D5" s="85"/>
      <c r="E5" s="20"/>
      <c r="F5" s="20"/>
      <c r="G5" s="90"/>
      <c r="H5" s="19" t="s">
        <v>388</v>
      </c>
      <c r="I5" s="19" t="s">
        <v>389</v>
      </c>
      <c r="J5" s="18" t="s">
        <v>388</v>
      </c>
      <c r="K5" s="18" t="s">
        <v>389</v>
      </c>
      <c r="L5" s="18" t="s">
        <v>388</v>
      </c>
      <c r="M5" s="18" t="s">
        <v>428</v>
      </c>
      <c r="N5" s="18" t="s">
        <v>389</v>
      </c>
      <c r="O5" s="20"/>
      <c r="P5" s="20"/>
    </row>
    <row r="6" customHeight="1" spans="1:16">
      <c r="A6" s="20"/>
      <c r="B6" s="21"/>
      <c r="C6" s="21"/>
      <c r="D6" s="86"/>
      <c r="E6" s="20"/>
      <c r="F6" s="20"/>
      <c r="G6" s="22"/>
      <c r="H6" s="23"/>
      <c r="I6" s="23"/>
      <c r="J6" s="23"/>
      <c r="K6" s="23"/>
      <c r="L6" s="23"/>
      <c r="M6" s="58"/>
      <c r="N6" s="23">
        <f>ROUND(L6*M6/100,0)</f>
        <v>0</v>
      </c>
      <c r="O6" s="23" t="str">
        <f>IF(K6=0,"",(N6-K6)/K6*100)</f>
        <v/>
      </c>
      <c r="P6" s="24"/>
    </row>
    <row r="7" customHeight="1" spans="1:16">
      <c r="A7" s="20"/>
      <c r="B7" s="21"/>
      <c r="C7" s="21"/>
      <c r="D7" s="86"/>
      <c r="E7" s="20"/>
      <c r="F7" s="20"/>
      <c r="G7" s="22"/>
      <c r="H7" s="23"/>
      <c r="I7" s="23"/>
      <c r="J7" s="23"/>
      <c r="K7" s="23"/>
      <c r="L7" s="23"/>
      <c r="M7" s="58"/>
      <c r="N7" s="23">
        <f t="shared" ref="N7:N24" si="0">ROUND(L7*M7/100,0)</f>
        <v>0</v>
      </c>
      <c r="O7" s="23" t="str">
        <f>IF(K7=0,"",(N7-K7)/K7*100)</f>
        <v/>
      </c>
      <c r="P7" s="24"/>
    </row>
    <row r="8" customHeight="1" spans="1:16">
      <c r="A8" s="20"/>
      <c r="B8" s="21"/>
      <c r="C8" s="21"/>
      <c r="D8" s="86"/>
      <c r="E8" s="20"/>
      <c r="F8" s="20"/>
      <c r="G8" s="22"/>
      <c r="H8" s="23"/>
      <c r="I8" s="23"/>
      <c r="J8" s="23"/>
      <c r="K8" s="23"/>
      <c r="L8" s="23"/>
      <c r="M8" s="58"/>
      <c r="N8" s="23">
        <f t="shared" si="0"/>
        <v>0</v>
      </c>
      <c r="O8" s="23" t="str">
        <f t="shared" ref="O8:O27" si="1">IF(K8=0,"",(N8-K8)/K8*100)</f>
        <v/>
      </c>
      <c r="P8" s="24"/>
    </row>
    <row r="9" customHeight="1" spans="1:16">
      <c r="A9" s="20"/>
      <c r="B9" s="21"/>
      <c r="C9" s="21"/>
      <c r="D9" s="86"/>
      <c r="E9" s="20"/>
      <c r="F9" s="20"/>
      <c r="G9" s="22"/>
      <c r="H9" s="23"/>
      <c r="I9" s="23"/>
      <c r="J9" s="23"/>
      <c r="K9" s="23"/>
      <c r="L9" s="23"/>
      <c r="M9" s="58"/>
      <c r="N9" s="23">
        <f t="shared" si="0"/>
        <v>0</v>
      </c>
      <c r="O9" s="23" t="str">
        <f t="shared" si="1"/>
        <v/>
      </c>
      <c r="P9" s="24"/>
    </row>
    <row r="10" customHeight="1" spans="1:16">
      <c r="A10" s="20"/>
      <c r="B10" s="21"/>
      <c r="C10" s="21"/>
      <c r="D10" s="86"/>
      <c r="E10" s="20"/>
      <c r="F10" s="20"/>
      <c r="G10" s="22"/>
      <c r="H10" s="23"/>
      <c r="I10" s="23"/>
      <c r="J10" s="23"/>
      <c r="K10" s="23"/>
      <c r="L10" s="23"/>
      <c r="M10" s="58"/>
      <c r="N10" s="23">
        <f t="shared" si="0"/>
        <v>0</v>
      </c>
      <c r="O10" s="23" t="str">
        <f t="shared" si="1"/>
        <v/>
      </c>
      <c r="P10" s="24"/>
    </row>
    <row r="11" customHeight="1" spans="1:16">
      <c r="A11" s="20"/>
      <c r="B11" s="21"/>
      <c r="C11" s="21"/>
      <c r="D11" s="86"/>
      <c r="E11" s="20"/>
      <c r="F11" s="20"/>
      <c r="G11" s="22"/>
      <c r="H11" s="23"/>
      <c r="I11" s="23"/>
      <c r="J11" s="23"/>
      <c r="K11" s="23"/>
      <c r="L11" s="23"/>
      <c r="M11" s="58"/>
      <c r="N11" s="23">
        <f t="shared" si="0"/>
        <v>0</v>
      </c>
      <c r="O11" s="23" t="str">
        <f t="shared" si="1"/>
        <v/>
      </c>
      <c r="P11" s="24"/>
    </row>
    <row r="12" customHeight="1" spans="1:16">
      <c r="A12" s="20"/>
      <c r="B12" s="21"/>
      <c r="C12" s="21"/>
      <c r="D12" s="86"/>
      <c r="E12" s="20"/>
      <c r="F12" s="20"/>
      <c r="G12" s="22"/>
      <c r="H12" s="23"/>
      <c r="I12" s="23"/>
      <c r="J12" s="23"/>
      <c r="K12" s="23"/>
      <c r="L12" s="23"/>
      <c r="M12" s="58"/>
      <c r="N12" s="23">
        <f t="shared" si="0"/>
        <v>0</v>
      </c>
      <c r="O12" s="23" t="str">
        <f t="shared" si="1"/>
        <v/>
      </c>
      <c r="P12" s="24"/>
    </row>
    <row r="13" customHeight="1" spans="1:16">
      <c r="A13" s="20"/>
      <c r="B13" s="21"/>
      <c r="C13" s="21"/>
      <c r="D13" s="86"/>
      <c r="E13" s="20"/>
      <c r="F13" s="20"/>
      <c r="G13" s="22"/>
      <c r="H13" s="23"/>
      <c r="I13" s="23"/>
      <c r="J13" s="23"/>
      <c r="K13" s="23"/>
      <c r="L13" s="23"/>
      <c r="M13" s="58"/>
      <c r="N13" s="23">
        <f t="shared" si="0"/>
        <v>0</v>
      </c>
      <c r="O13" s="23" t="str">
        <f t="shared" si="1"/>
        <v/>
      </c>
      <c r="P13" s="24"/>
    </row>
    <row r="14" customHeight="1" spans="1:16">
      <c r="A14" s="20"/>
      <c r="B14" s="21"/>
      <c r="C14" s="21"/>
      <c r="D14" s="86"/>
      <c r="E14" s="20"/>
      <c r="F14" s="20"/>
      <c r="G14" s="22"/>
      <c r="H14" s="23"/>
      <c r="I14" s="23"/>
      <c r="J14" s="23"/>
      <c r="K14" s="23"/>
      <c r="L14" s="23"/>
      <c r="M14" s="58"/>
      <c r="N14" s="23">
        <f t="shared" si="0"/>
        <v>0</v>
      </c>
      <c r="O14" s="23" t="str">
        <f t="shared" si="1"/>
        <v/>
      </c>
      <c r="P14" s="24"/>
    </row>
    <row r="15" customHeight="1" spans="1:16">
      <c r="A15" s="20"/>
      <c r="B15" s="21"/>
      <c r="C15" s="21"/>
      <c r="D15" s="86"/>
      <c r="E15" s="20"/>
      <c r="F15" s="20"/>
      <c r="G15" s="22"/>
      <c r="H15" s="23"/>
      <c r="I15" s="23"/>
      <c r="J15" s="23"/>
      <c r="K15" s="23"/>
      <c r="L15" s="23"/>
      <c r="M15" s="58"/>
      <c r="N15" s="23">
        <f t="shared" si="0"/>
        <v>0</v>
      </c>
      <c r="O15" s="23" t="str">
        <f t="shared" si="1"/>
        <v/>
      </c>
      <c r="P15" s="24"/>
    </row>
    <row r="16" customHeight="1" spans="1:16">
      <c r="A16" s="20"/>
      <c r="B16" s="21"/>
      <c r="C16" s="21"/>
      <c r="D16" s="86"/>
      <c r="E16" s="20"/>
      <c r="F16" s="20"/>
      <c r="G16" s="22"/>
      <c r="H16" s="23"/>
      <c r="I16" s="23"/>
      <c r="J16" s="23"/>
      <c r="K16" s="23"/>
      <c r="L16" s="23"/>
      <c r="M16" s="58"/>
      <c r="N16" s="23">
        <f t="shared" si="0"/>
        <v>0</v>
      </c>
      <c r="O16" s="23" t="str">
        <f t="shared" si="1"/>
        <v/>
      </c>
      <c r="P16" s="24"/>
    </row>
    <row r="17" customHeight="1" spans="1:16">
      <c r="A17" s="20"/>
      <c r="B17" s="21"/>
      <c r="C17" s="21"/>
      <c r="D17" s="86"/>
      <c r="E17" s="20"/>
      <c r="F17" s="20"/>
      <c r="G17" s="22"/>
      <c r="H17" s="23"/>
      <c r="I17" s="23"/>
      <c r="J17" s="23"/>
      <c r="K17" s="23"/>
      <c r="L17" s="23"/>
      <c r="M17" s="58"/>
      <c r="N17" s="23">
        <f t="shared" si="0"/>
        <v>0</v>
      </c>
      <c r="O17" s="23" t="str">
        <f t="shared" si="1"/>
        <v/>
      </c>
      <c r="P17" s="24"/>
    </row>
    <row r="18" customHeight="1" spans="1:16">
      <c r="A18" s="20"/>
      <c r="B18" s="21"/>
      <c r="C18" s="21"/>
      <c r="D18" s="86"/>
      <c r="E18" s="20"/>
      <c r="F18" s="20"/>
      <c r="G18" s="22"/>
      <c r="H18" s="23"/>
      <c r="I18" s="23"/>
      <c r="J18" s="23"/>
      <c r="K18" s="23"/>
      <c r="L18" s="23"/>
      <c r="M18" s="58"/>
      <c r="N18" s="23">
        <f t="shared" si="0"/>
        <v>0</v>
      </c>
      <c r="O18" s="23" t="str">
        <f t="shared" si="1"/>
        <v/>
      </c>
      <c r="P18" s="24"/>
    </row>
    <row r="19" customHeight="1" spans="1:16">
      <c r="A19" s="20"/>
      <c r="B19" s="21"/>
      <c r="C19" s="21"/>
      <c r="D19" s="86"/>
      <c r="E19" s="20"/>
      <c r="F19" s="20"/>
      <c r="G19" s="22"/>
      <c r="H19" s="23"/>
      <c r="I19" s="23"/>
      <c r="J19" s="23"/>
      <c r="K19" s="23"/>
      <c r="L19" s="23"/>
      <c r="M19" s="58"/>
      <c r="N19" s="23">
        <f t="shared" si="0"/>
        <v>0</v>
      </c>
      <c r="O19" s="23" t="str">
        <f t="shared" si="1"/>
        <v/>
      </c>
      <c r="P19" s="24"/>
    </row>
    <row r="20" customHeight="1" spans="1:16">
      <c r="A20" s="20"/>
      <c r="B20" s="21"/>
      <c r="C20" s="21"/>
      <c r="D20" s="86"/>
      <c r="E20" s="20"/>
      <c r="F20" s="20"/>
      <c r="G20" s="22"/>
      <c r="H20" s="23"/>
      <c r="I20" s="23"/>
      <c r="J20" s="23"/>
      <c r="K20" s="23"/>
      <c r="L20" s="23"/>
      <c r="M20" s="58"/>
      <c r="N20" s="23">
        <f t="shared" si="0"/>
        <v>0</v>
      </c>
      <c r="O20" s="23" t="str">
        <f t="shared" si="1"/>
        <v/>
      </c>
      <c r="P20" s="24"/>
    </row>
    <row r="21" customHeight="1" spans="1:16">
      <c r="A21" s="20"/>
      <c r="B21" s="21"/>
      <c r="C21" s="21"/>
      <c r="D21" s="86"/>
      <c r="E21" s="20"/>
      <c r="F21" s="20"/>
      <c r="G21" s="22"/>
      <c r="H21" s="23"/>
      <c r="I21" s="23"/>
      <c r="J21" s="23"/>
      <c r="K21" s="23"/>
      <c r="L21" s="23"/>
      <c r="M21" s="58"/>
      <c r="N21" s="23">
        <f t="shared" si="0"/>
        <v>0</v>
      </c>
      <c r="O21" s="23" t="str">
        <f t="shared" si="1"/>
        <v/>
      </c>
      <c r="P21" s="24"/>
    </row>
    <row r="22" customHeight="1" spans="1:16">
      <c r="A22" s="20"/>
      <c r="B22" s="21"/>
      <c r="C22" s="21"/>
      <c r="D22" s="86"/>
      <c r="E22" s="20"/>
      <c r="F22" s="20"/>
      <c r="G22" s="22"/>
      <c r="H22" s="23"/>
      <c r="I22" s="23"/>
      <c r="J22" s="23"/>
      <c r="K22" s="23"/>
      <c r="L22" s="23"/>
      <c r="M22" s="58"/>
      <c r="N22" s="23">
        <f t="shared" si="0"/>
        <v>0</v>
      </c>
      <c r="O22" s="23" t="str">
        <f t="shared" si="1"/>
        <v/>
      </c>
      <c r="P22" s="24"/>
    </row>
    <row r="23" customHeight="1" spans="1:16">
      <c r="A23" s="20"/>
      <c r="B23" s="21"/>
      <c r="C23" s="21"/>
      <c r="D23" s="86"/>
      <c r="E23" s="20"/>
      <c r="F23" s="20"/>
      <c r="G23" s="22"/>
      <c r="H23" s="23"/>
      <c r="I23" s="23"/>
      <c r="J23" s="23"/>
      <c r="K23" s="23"/>
      <c r="L23" s="23"/>
      <c r="M23" s="58"/>
      <c r="N23" s="23">
        <f t="shared" si="0"/>
        <v>0</v>
      </c>
      <c r="O23" s="23" t="str">
        <f t="shared" si="1"/>
        <v/>
      </c>
      <c r="P23" s="24"/>
    </row>
    <row r="24" customHeight="1" spans="1:16">
      <c r="A24" s="20"/>
      <c r="B24" s="21"/>
      <c r="C24" s="21"/>
      <c r="D24" s="86"/>
      <c r="E24" s="20"/>
      <c r="F24" s="20"/>
      <c r="G24" s="22"/>
      <c r="H24" s="23"/>
      <c r="I24" s="23"/>
      <c r="J24" s="23"/>
      <c r="K24" s="23"/>
      <c r="L24" s="23"/>
      <c r="M24" s="58"/>
      <c r="N24" s="23">
        <f t="shared" si="0"/>
        <v>0</v>
      </c>
      <c r="O24" s="23"/>
      <c r="P24" s="24"/>
    </row>
    <row r="25" customHeight="1" spans="1:16">
      <c r="A25" s="18" t="s">
        <v>282</v>
      </c>
      <c r="B25" s="18"/>
      <c r="C25" s="18"/>
      <c r="D25" s="86"/>
      <c r="E25" s="20"/>
      <c r="F25" s="20"/>
      <c r="G25" s="22"/>
      <c r="H25" s="23">
        <f ca="1">SUM(H6:上一行)</f>
        <v>0</v>
      </c>
      <c r="I25" s="23">
        <f ca="1">SUM(I6:上一行)</f>
        <v>0</v>
      </c>
      <c r="J25" s="23">
        <f ca="1">SUM(J6:上一行)</f>
        <v>0</v>
      </c>
      <c r="K25" s="23">
        <f ca="1">SUM(K6:上一行)</f>
        <v>0</v>
      </c>
      <c r="L25" s="23">
        <f ca="1">SUM(L6:上一行)</f>
        <v>0</v>
      </c>
      <c r="M25" s="23"/>
      <c r="N25" s="23">
        <f ca="1">SUM(N6:上一行)</f>
        <v>0</v>
      </c>
      <c r="O25" s="23" t="str">
        <f ca="1" t="shared" si="1"/>
        <v/>
      </c>
      <c r="P25" s="24"/>
    </row>
    <row r="26" customHeight="1" spans="1:16">
      <c r="A26" s="18" t="s">
        <v>987</v>
      </c>
      <c r="B26" s="18"/>
      <c r="C26" s="18"/>
      <c r="D26" s="86"/>
      <c r="E26" s="20"/>
      <c r="F26" s="20"/>
      <c r="G26" s="22"/>
      <c r="H26" s="23"/>
      <c r="I26" s="23"/>
      <c r="J26" s="23"/>
      <c r="K26" s="23"/>
      <c r="L26" s="23"/>
      <c r="M26" s="58"/>
      <c r="N26" s="23"/>
      <c r="O26" s="23" t="str">
        <f t="shared" si="1"/>
        <v/>
      </c>
      <c r="P26" s="24"/>
    </row>
    <row r="27" customHeight="1" spans="1:16">
      <c r="A27" s="18" t="s">
        <v>302</v>
      </c>
      <c r="B27" s="18"/>
      <c r="C27" s="18"/>
      <c r="D27" s="87"/>
      <c r="E27" s="20"/>
      <c r="F27" s="20"/>
      <c r="G27" s="22"/>
      <c r="H27" s="23">
        <f ca="1">H25-H26</f>
        <v>0</v>
      </c>
      <c r="I27" s="23">
        <f ca="1">I25-I26</f>
        <v>0</v>
      </c>
      <c r="J27" s="23">
        <f ca="1">J25-J26</f>
        <v>0</v>
      </c>
      <c r="K27" s="23">
        <f ca="1">K25-K26</f>
        <v>0</v>
      </c>
      <c r="L27" s="23">
        <f ca="1">L25-L26</f>
        <v>0</v>
      </c>
      <c r="M27" s="58"/>
      <c r="N27" s="23">
        <f ca="1">N25-N26</f>
        <v>0</v>
      </c>
      <c r="O27" s="23" t="str">
        <f ca="1" t="shared" si="1"/>
        <v/>
      </c>
      <c r="P27" s="24"/>
    </row>
    <row r="28" customHeight="1" spans="1:10">
      <c r="A28" s="27" t="e">
        <f>#REF!&amp;#REF!</f>
        <v>#REF!</v>
      </c>
      <c r="H28" s="79"/>
      <c r="J28" s="79" t="e">
        <f>"评估人员："&amp;#REF!</f>
        <v>#REF!</v>
      </c>
    </row>
    <row r="29" customHeight="1" spans="1:1">
      <c r="A29" s="27" t="e">
        <f>CONCATENATE(#REF!,#REF!,#REF!,#REF!,#REF!,#REF!,#REF!)</f>
        <v>#REF!</v>
      </c>
    </row>
  </sheetData>
  <mergeCells count="17">
    <mergeCell ref="A1:P1"/>
    <mergeCell ref="A2:P2"/>
    <mergeCell ref="H4:I4"/>
    <mergeCell ref="J4:K4"/>
    <mergeCell ref="L4:N4"/>
    <mergeCell ref="A25:C25"/>
    <mergeCell ref="A26:C26"/>
    <mergeCell ref="A27:C27"/>
    <mergeCell ref="A4:A5"/>
    <mergeCell ref="B4:B5"/>
    <mergeCell ref="C4:C5"/>
    <mergeCell ref="D4:D5"/>
    <mergeCell ref="E4:E5"/>
    <mergeCell ref="F4:F5"/>
    <mergeCell ref="G4:G5"/>
    <mergeCell ref="O4:O5"/>
    <mergeCell ref="P4:P5"/>
  </mergeCells>
  <printOptions horizontalCentered="1"/>
  <pageMargins left="0.35" right="0.35" top="0.79" bottom="0.79" header="0.94" footer="0.51"/>
  <pageSetup paperSize="9" fitToHeight="0" orientation="landscape" blackAndWhite="1" verticalDpi="600"/>
  <headerFooter alignWithMargins="0">
    <oddHeader>&amp;R&amp;"宋体,常规"表4-10
共&amp;N页，第&amp;P页</oddHead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workbookViewId="0">
      <selection activeCell="A1" sqref="A1:Q1"/>
    </sheetView>
  </sheetViews>
  <sheetFormatPr defaultColWidth="8.6" defaultRowHeight="15.75" customHeight="1"/>
  <cols>
    <col min="1" max="1" width="4.3" style="11" customWidth="1"/>
    <col min="2" max="2" width="6.8" style="11" customWidth="1"/>
    <col min="3" max="3" width="13" style="11" customWidth="1"/>
    <col min="4" max="4" width="8" style="11" hidden="1" customWidth="1" outlineLevel="1"/>
    <col min="5" max="5" width="9" style="11" collapsed="1"/>
    <col min="6" max="6" width="6.2" style="11" customWidth="1"/>
    <col min="7" max="7" width="8.7" style="11" customWidth="1"/>
    <col min="8" max="8" width="11.8" style="11" customWidth="1"/>
    <col min="9" max="10" width="11" style="11" hidden="1" customWidth="1" outlineLevel="1"/>
    <col min="11" max="11" width="11" style="11" customWidth="1" collapsed="1"/>
    <col min="12" max="13" width="11" style="11" customWidth="1"/>
    <col min="14" max="14" width="7" style="11" customWidth="1"/>
    <col min="15" max="15" width="11" style="11" customWidth="1"/>
    <col min="16" max="16" width="6.7" style="11" customWidth="1"/>
    <col min="17" max="17" width="5.5" style="11" customWidth="1"/>
    <col min="18" max="32" width="9" style="11"/>
    <col min="33" max="16384" width="8.6" style="11"/>
  </cols>
  <sheetData>
    <row r="1" s="9" customFormat="1" ht="30" customHeight="1" spans="1:17">
      <c r="A1" s="12" t="s">
        <v>988</v>
      </c>
      <c r="B1" s="13"/>
      <c r="C1" s="13"/>
      <c r="D1" s="13"/>
      <c r="E1" s="13"/>
      <c r="F1" s="13"/>
      <c r="G1" s="13"/>
      <c r="H1" s="13"/>
      <c r="I1" s="13"/>
      <c r="J1" s="13"/>
      <c r="K1" s="13"/>
      <c r="L1" s="13"/>
      <c r="M1" s="13"/>
      <c r="N1" s="13"/>
      <c r="O1" s="13"/>
      <c r="P1" s="13"/>
      <c r="Q1" s="13"/>
    </row>
    <row r="2" ht="14.25" customHeight="1" spans="1:17">
      <c r="A2" s="14" t="e">
        <f>CONCATENATE(#REF!,#REF!,#REF!,#REF!,#REF!,#REF!,#REF!)</f>
        <v>#REF!</v>
      </c>
      <c r="B2" s="14"/>
      <c r="C2" s="14"/>
      <c r="D2" s="14"/>
      <c r="E2" s="14"/>
      <c r="F2" s="14"/>
      <c r="G2" s="14"/>
      <c r="H2" s="15"/>
      <c r="I2" s="15"/>
      <c r="J2" s="15"/>
      <c r="K2" s="15"/>
      <c r="L2" s="15"/>
      <c r="M2" s="15"/>
      <c r="N2" s="15"/>
      <c r="O2" s="15"/>
      <c r="P2" s="15"/>
      <c r="Q2" s="15"/>
    </row>
    <row r="3" customHeight="1" spans="1:17">
      <c r="A3" s="16" t="e">
        <f>#REF!&amp;#REF!</f>
        <v>#REF!</v>
      </c>
      <c r="Q3" s="17" t="s">
        <v>168</v>
      </c>
    </row>
    <row r="4" s="10" customFormat="1" customHeight="1" spans="1:17">
      <c r="A4" s="18" t="s">
        <v>169</v>
      </c>
      <c r="B4" s="18" t="s">
        <v>989</v>
      </c>
      <c r="C4" s="55" t="s">
        <v>990</v>
      </c>
      <c r="D4" s="84" t="s">
        <v>552</v>
      </c>
      <c r="E4" s="55" t="s">
        <v>338</v>
      </c>
      <c r="F4" s="55" t="s">
        <v>339</v>
      </c>
      <c r="G4" s="55" t="s">
        <v>991</v>
      </c>
      <c r="H4" s="55" t="s">
        <v>992</v>
      </c>
      <c r="I4" s="19" t="s">
        <v>141</v>
      </c>
      <c r="J4" s="88"/>
      <c r="K4" s="18" t="s">
        <v>142</v>
      </c>
      <c r="L4" s="20"/>
      <c r="M4" s="18" t="s">
        <v>143</v>
      </c>
      <c r="N4" s="20"/>
      <c r="O4" s="20"/>
      <c r="P4" s="55" t="s">
        <v>171</v>
      </c>
      <c r="Q4" s="55" t="s">
        <v>240</v>
      </c>
    </row>
    <row r="5" s="10" customFormat="1" customHeight="1" spans="1:17">
      <c r="A5" s="20"/>
      <c r="B5" s="20"/>
      <c r="C5" s="20"/>
      <c r="D5" s="85"/>
      <c r="E5" s="20"/>
      <c r="F5" s="20"/>
      <c r="G5" s="20"/>
      <c r="H5" s="20"/>
      <c r="I5" s="19" t="s">
        <v>388</v>
      </c>
      <c r="J5" s="19" t="s">
        <v>389</v>
      </c>
      <c r="K5" s="18" t="s">
        <v>388</v>
      </c>
      <c r="L5" s="18" t="s">
        <v>389</v>
      </c>
      <c r="M5" s="18" t="s">
        <v>388</v>
      </c>
      <c r="N5" s="18" t="s">
        <v>428</v>
      </c>
      <c r="O5" s="18" t="s">
        <v>389</v>
      </c>
      <c r="P5" s="20"/>
      <c r="Q5" s="20"/>
    </row>
    <row r="6" customHeight="1" spans="1:17">
      <c r="A6" s="20"/>
      <c r="B6" s="21"/>
      <c r="C6" s="21"/>
      <c r="D6" s="86"/>
      <c r="E6" s="21"/>
      <c r="F6" s="20"/>
      <c r="G6" s="22"/>
      <c r="H6" s="22"/>
      <c r="I6" s="23"/>
      <c r="J6" s="23"/>
      <c r="K6" s="23"/>
      <c r="L6" s="23"/>
      <c r="M6" s="23"/>
      <c r="N6" s="58"/>
      <c r="O6" s="23">
        <f t="shared" ref="O6:O24" si="0">ROUND(M6*N6/100,0)</f>
        <v>0</v>
      </c>
      <c r="P6" s="23" t="str">
        <f t="shared" ref="P6:P27" si="1">IF(L6=0,"",(O6-L6)/L6*100)</f>
        <v/>
      </c>
      <c r="Q6" s="24"/>
    </row>
    <row r="7" customHeight="1" spans="1:17">
      <c r="A7" s="20"/>
      <c r="B7" s="21"/>
      <c r="C7" s="21"/>
      <c r="D7" s="86"/>
      <c r="E7" s="21"/>
      <c r="F7" s="20"/>
      <c r="G7" s="22"/>
      <c r="H7" s="22"/>
      <c r="I7" s="23"/>
      <c r="J7" s="23"/>
      <c r="K7" s="23"/>
      <c r="L7" s="23"/>
      <c r="M7" s="23"/>
      <c r="N7" s="58"/>
      <c r="O7" s="23">
        <f t="shared" si="0"/>
        <v>0</v>
      </c>
      <c r="P7" s="23" t="str">
        <f t="shared" si="1"/>
        <v/>
      </c>
      <c r="Q7" s="24"/>
    </row>
    <row r="8" customHeight="1" spans="1:17">
      <c r="A8" s="20"/>
      <c r="B8" s="21"/>
      <c r="C8" s="21"/>
      <c r="D8" s="86"/>
      <c r="E8" s="21"/>
      <c r="F8" s="20"/>
      <c r="G8" s="22"/>
      <c r="H8" s="22"/>
      <c r="I8" s="23"/>
      <c r="J8" s="23"/>
      <c r="K8" s="23"/>
      <c r="L8" s="23"/>
      <c r="M8" s="23"/>
      <c r="N8" s="58"/>
      <c r="O8" s="23">
        <f t="shared" si="0"/>
        <v>0</v>
      </c>
      <c r="P8" s="23" t="str">
        <f t="shared" si="1"/>
        <v/>
      </c>
      <c r="Q8" s="24"/>
    </row>
    <row r="9" customHeight="1" spans="1:17">
      <c r="A9" s="20"/>
      <c r="B9" s="21"/>
      <c r="C9" s="21"/>
      <c r="D9" s="86"/>
      <c r="E9" s="21"/>
      <c r="F9" s="20"/>
      <c r="G9" s="22"/>
      <c r="H9" s="22"/>
      <c r="I9" s="23"/>
      <c r="J9" s="23"/>
      <c r="K9" s="23"/>
      <c r="L9" s="23"/>
      <c r="M9" s="23"/>
      <c r="N9" s="58"/>
      <c r="O9" s="23">
        <f t="shared" si="0"/>
        <v>0</v>
      </c>
      <c r="P9" s="23" t="str">
        <f t="shared" si="1"/>
        <v/>
      </c>
      <c r="Q9" s="24"/>
    </row>
    <row r="10" customHeight="1" spans="1:17">
      <c r="A10" s="20"/>
      <c r="B10" s="21"/>
      <c r="C10" s="21"/>
      <c r="D10" s="86"/>
      <c r="E10" s="21"/>
      <c r="F10" s="20"/>
      <c r="G10" s="22"/>
      <c r="H10" s="22"/>
      <c r="I10" s="23"/>
      <c r="J10" s="23"/>
      <c r="K10" s="23"/>
      <c r="L10" s="23"/>
      <c r="M10" s="23"/>
      <c r="N10" s="58"/>
      <c r="O10" s="23">
        <f t="shared" si="0"/>
        <v>0</v>
      </c>
      <c r="P10" s="23" t="str">
        <f t="shared" si="1"/>
        <v/>
      </c>
      <c r="Q10" s="24"/>
    </row>
    <row r="11" customHeight="1" spans="1:17">
      <c r="A11" s="20"/>
      <c r="B11" s="21"/>
      <c r="C11" s="21"/>
      <c r="D11" s="86"/>
      <c r="E11" s="21"/>
      <c r="F11" s="20"/>
      <c r="G11" s="22"/>
      <c r="H11" s="22"/>
      <c r="I11" s="23"/>
      <c r="J11" s="23"/>
      <c r="K11" s="23"/>
      <c r="L11" s="23"/>
      <c r="M11" s="23"/>
      <c r="N11" s="58"/>
      <c r="O11" s="23">
        <f t="shared" si="0"/>
        <v>0</v>
      </c>
      <c r="P11" s="23" t="str">
        <f t="shared" si="1"/>
        <v/>
      </c>
      <c r="Q11" s="24"/>
    </row>
    <row r="12" customHeight="1" spans="1:17">
      <c r="A12" s="20"/>
      <c r="B12" s="21"/>
      <c r="C12" s="21"/>
      <c r="D12" s="86"/>
      <c r="E12" s="21"/>
      <c r="F12" s="20"/>
      <c r="G12" s="22"/>
      <c r="H12" s="22"/>
      <c r="I12" s="23"/>
      <c r="J12" s="23"/>
      <c r="K12" s="23"/>
      <c r="L12" s="23"/>
      <c r="M12" s="23"/>
      <c r="N12" s="58"/>
      <c r="O12" s="23">
        <f t="shared" si="0"/>
        <v>0</v>
      </c>
      <c r="P12" s="23" t="str">
        <f t="shared" si="1"/>
        <v/>
      </c>
      <c r="Q12" s="24"/>
    </row>
    <row r="13" customHeight="1" spans="1:17">
      <c r="A13" s="20"/>
      <c r="B13" s="21"/>
      <c r="C13" s="21"/>
      <c r="D13" s="86"/>
      <c r="E13" s="21"/>
      <c r="F13" s="20"/>
      <c r="G13" s="22"/>
      <c r="H13" s="22"/>
      <c r="I13" s="23"/>
      <c r="J13" s="23"/>
      <c r="K13" s="23"/>
      <c r="L13" s="23"/>
      <c r="M13" s="23"/>
      <c r="N13" s="58"/>
      <c r="O13" s="23">
        <f t="shared" si="0"/>
        <v>0</v>
      </c>
      <c r="P13" s="23" t="str">
        <f t="shared" si="1"/>
        <v/>
      </c>
      <c r="Q13" s="24"/>
    </row>
    <row r="14" customHeight="1" spans="1:17">
      <c r="A14" s="20"/>
      <c r="B14" s="21"/>
      <c r="C14" s="21"/>
      <c r="D14" s="86"/>
      <c r="E14" s="21"/>
      <c r="F14" s="20"/>
      <c r="G14" s="22"/>
      <c r="H14" s="22"/>
      <c r="I14" s="23"/>
      <c r="J14" s="23"/>
      <c r="K14" s="23"/>
      <c r="L14" s="23"/>
      <c r="M14" s="23"/>
      <c r="N14" s="58"/>
      <c r="O14" s="23">
        <f t="shared" si="0"/>
        <v>0</v>
      </c>
      <c r="P14" s="23" t="str">
        <f t="shared" si="1"/>
        <v/>
      </c>
      <c r="Q14" s="24"/>
    </row>
    <row r="15" customHeight="1" spans="1:17">
      <c r="A15" s="20"/>
      <c r="B15" s="21"/>
      <c r="C15" s="21"/>
      <c r="D15" s="86"/>
      <c r="E15" s="21"/>
      <c r="F15" s="20"/>
      <c r="G15" s="22"/>
      <c r="H15" s="22"/>
      <c r="I15" s="23"/>
      <c r="J15" s="23"/>
      <c r="K15" s="23"/>
      <c r="L15" s="23"/>
      <c r="M15" s="23"/>
      <c r="N15" s="58"/>
      <c r="O15" s="23">
        <f t="shared" si="0"/>
        <v>0</v>
      </c>
      <c r="P15" s="23" t="str">
        <f t="shared" si="1"/>
        <v/>
      </c>
      <c r="Q15" s="24"/>
    </row>
    <row r="16" customHeight="1" spans="1:17">
      <c r="A16" s="20"/>
      <c r="B16" s="21"/>
      <c r="C16" s="21"/>
      <c r="D16" s="86"/>
      <c r="E16" s="21"/>
      <c r="F16" s="20"/>
      <c r="G16" s="22"/>
      <c r="H16" s="22"/>
      <c r="I16" s="23"/>
      <c r="J16" s="23"/>
      <c r="K16" s="23"/>
      <c r="L16" s="23"/>
      <c r="M16" s="23"/>
      <c r="N16" s="58"/>
      <c r="O16" s="23">
        <f t="shared" si="0"/>
        <v>0</v>
      </c>
      <c r="P16" s="23" t="str">
        <f t="shared" si="1"/>
        <v/>
      </c>
      <c r="Q16" s="24"/>
    </row>
    <row r="17" customHeight="1" spans="1:17">
      <c r="A17" s="20"/>
      <c r="B17" s="21"/>
      <c r="C17" s="21"/>
      <c r="D17" s="86"/>
      <c r="E17" s="21"/>
      <c r="F17" s="20"/>
      <c r="G17" s="22"/>
      <c r="H17" s="22"/>
      <c r="I17" s="23"/>
      <c r="J17" s="23"/>
      <c r="K17" s="23"/>
      <c r="L17" s="23"/>
      <c r="M17" s="23"/>
      <c r="N17" s="58"/>
      <c r="O17" s="23">
        <f t="shared" si="0"/>
        <v>0</v>
      </c>
      <c r="P17" s="23" t="str">
        <f t="shared" si="1"/>
        <v/>
      </c>
      <c r="Q17" s="24"/>
    </row>
    <row r="18" customHeight="1" spans="1:17">
      <c r="A18" s="20"/>
      <c r="B18" s="21"/>
      <c r="C18" s="21"/>
      <c r="D18" s="86"/>
      <c r="E18" s="21"/>
      <c r="F18" s="20"/>
      <c r="G18" s="22"/>
      <c r="H18" s="22"/>
      <c r="I18" s="23"/>
      <c r="J18" s="23"/>
      <c r="K18" s="23"/>
      <c r="L18" s="23"/>
      <c r="M18" s="23"/>
      <c r="N18" s="58"/>
      <c r="O18" s="23">
        <f t="shared" si="0"/>
        <v>0</v>
      </c>
      <c r="P18" s="23" t="str">
        <f t="shared" si="1"/>
        <v/>
      </c>
      <c r="Q18" s="24"/>
    </row>
    <row r="19" customHeight="1" spans="1:17">
      <c r="A19" s="20"/>
      <c r="B19" s="21"/>
      <c r="C19" s="21"/>
      <c r="D19" s="86"/>
      <c r="E19" s="21"/>
      <c r="F19" s="20"/>
      <c r="G19" s="22"/>
      <c r="H19" s="22"/>
      <c r="I19" s="23"/>
      <c r="J19" s="23"/>
      <c r="K19" s="23"/>
      <c r="L19" s="23"/>
      <c r="M19" s="23"/>
      <c r="N19" s="58"/>
      <c r="O19" s="23">
        <f t="shared" si="0"/>
        <v>0</v>
      </c>
      <c r="P19" s="23" t="str">
        <f t="shared" si="1"/>
        <v/>
      </c>
      <c r="Q19" s="24"/>
    </row>
    <row r="20" customHeight="1" spans="1:17">
      <c r="A20" s="20"/>
      <c r="B20" s="21"/>
      <c r="C20" s="21"/>
      <c r="D20" s="86"/>
      <c r="E20" s="21"/>
      <c r="F20" s="20"/>
      <c r="G20" s="22"/>
      <c r="H20" s="22"/>
      <c r="I20" s="23"/>
      <c r="J20" s="23"/>
      <c r="K20" s="23"/>
      <c r="L20" s="23"/>
      <c r="M20" s="23"/>
      <c r="N20" s="58"/>
      <c r="O20" s="23">
        <f t="shared" si="0"/>
        <v>0</v>
      </c>
      <c r="P20" s="23" t="str">
        <f t="shared" si="1"/>
        <v/>
      </c>
      <c r="Q20" s="24"/>
    </row>
    <row r="21" customHeight="1" spans="1:17">
      <c r="A21" s="20"/>
      <c r="B21" s="21"/>
      <c r="C21" s="21"/>
      <c r="D21" s="86"/>
      <c r="E21" s="21"/>
      <c r="F21" s="20"/>
      <c r="G21" s="22"/>
      <c r="H21" s="22"/>
      <c r="I21" s="23"/>
      <c r="J21" s="23"/>
      <c r="K21" s="23"/>
      <c r="L21" s="23"/>
      <c r="M21" s="23"/>
      <c r="N21" s="58"/>
      <c r="O21" s="23">
        <f t="shared" si="0"/>
        <v>0</v>
      </c>
      <c r="P21" s="23" t="str">
        <f t="shared" si="1"/>
        <v/>
      </c>
      <c r="Q21" s="24"/>
    </row>
    <row r="22" customHeight="1" spans="1:17">
      <c r="A22" s="20"/>
      <c r="B22" s="21"/>
      <c r="C22" s="21"/>
      <c r="D22" s="86"/>
      <c r="E22" s="21"/>
      <c r="F22" s="20"/>
      <c r="G22" s="22"/>
      <c r="H22" s="22"/>
      <c r="I22" s="23"/>
      <c r="J22" s="23"/>
      <c r="K22" s="23"/>
      <c r="L22" s="23"/>
      <c r="M22" s="23"/>
      <c r="N22" s="58"/>
      <c r="O22" s="23">
        <f t="shared" si="0"/>
        <v>0</v>
      </c>
      <c r="P22" s="23" t="str">
        <f t="shared" si="1"/>
        <v/>
      </c>
      <c r="Q22" s="24"/>
    </row>
    <row r="23" customHeight="1" spans="1:17">
      <c r="A23" s="20"/>
      <c r="B23" s="21"/>
      <c r="C23" s="21"/>
      <c r="D23" s="86"/>
      <c r="E23" s="21"/>
      <c r="F23" s="20"/>
      <c r="G23" s="22"/>
      <c r="H23" s="22"/>
      <c r="I23" s="23"/>
      <c r="J23" s="23"/>
      <c r="K23" s="23"/>
      <c r="L23" s="23"/>
      <c r="M23" s="23"/>
      <c r="N23" s="58"/>
      <c r="O23" s="23">
        <f t="shared" si="0"/>
        <v>0</v>
      </c>
      <c r="P23" s="23" t="str">
        <f t="shared" si="1"/>
        <v/>
      </c>
      <c r="Q23" s="24"/>
    </row>
    <row r="24" customHeight="1" spans="1:17">
      <c r="A24" s="20"/>
      <c r="B24" s="21"/>
      <c r="C24" s="21"/>
      <c r="D24" s="86"/>
      <c r="E24" s="21"/>
      <c r="F24" s="20"/>
      <c r="G24" s="22"/>
      <c r="H24" s="22"/>
      <c r="I24" s="23"/>
      <c r="J24" s="23"/>
      <c r="K24" s="23"/>
      <c r="L24" s="23"/>
      <c r="M24" s="23"/>
      <c r="N24" s="58"/>
      <c r="O24" s="23">
        <f t="shared" si="0"/>
        <v>0</v>
      </c>
      <c r="P24" s="23"/>
      <c r="Q24" s="24"/>
    </row>
    <row r="25" customHeight="1" spans="1:17">
      <c r="A25" s="18" t="s">
        <v>282</v>
      </c>
      <c r="B25" s="18"/>
      <c r="C25" s="18"/>
      <c r="D25" s="86"/>
      <c r="E25" s="21"/>
      <c r="F25" s="20"/>
      <c r="G25" s="20"/>
      <c r="H25" s="22"/>
      <c r="I25" s="23">
        <f ca="1">SUM(I6:上一行)</f>
        <v>0</v>
      </c>
      <c r="J25" s="23">
        <f ca="1">SUM(J6:上一行)</f>
        <v>0</v>
      </c>
      <c r="K25" s="23">
        <f ca="1">SUM(K6:上一行)</f>
        <v>0</v>
      </c>
      <c r="L25" s="23">
        <f ca="1">SUM(L6:上一行)</f>
        <v>0</v>
      </c>
      <c r="M25" s="23">
        <f ca="1">SUM(M6:上一行)</f>
        <v>0</v>
      </c>
      <c r="N25" s="23"/>
      <c r="O25" s="23">
        <f ca="1">SUM(O6:上一行)</f>
        <v>0</v>
      </c>
      <c r="P25" s="23" t="str">
        <f ca="1" t="shared" si="1"/>
        <v/>
      </c>
      <c r="Q25" s="24"/>
    </row>
    <row r="26" customHeight="1" spans="1:17">
      <c r="A26" s="18" t="s">
        <v>987</v>
      </c>
      <c r="B26" s="18"/>
      <c r="C26" s="18"/>
      <c r="D26" s="86"/>
      <c r="E26" s="24"/>
      <c r="F26" s="20"/>
      <c r="G26" s="20"/>
      <c r="H26" s="22"/>
      <c r="I26" s="23"/>
      <c r="J26" s="23"/>
      <c r="K26" s="23"/>
      <c r="L26" s="23"/>
      <c r="M26" s="23"/>
      <c r="N26" s="58"/>
      <c r="O26" s="23"/>
      <c r="P26" s="23" t="str">
        <f t="shared" si="1"/>
        <v/>
      </c>
      <c r="Q26" s="24"/>
    </row>
    <row r="27" customHeight="1" spans="1:17">
      <c r="A27" s="18" t="s">
        <v>302</v>
      </c>
      <c r="B27" s="18"/>
      <c r="C27" s="18"/>
      <c r="D27" s="87"/>
      <c r="E27" s="20"/>
      <c r="F27" s="20"/>
      <c r="G27" s="20"/>
      <c r="H27" s="22"/>
      <c r="I27" s="23">
        <f ca="1">I25-I26</f>
        <v>0</v>
      </c>
      <c r="J27" s="23">
        <f ca="1">J25-J26</f>
        <v>0</v>
      </c>
      <c r="K27" s="23">
        <f ca="1">K25-K26</f>
        <v>0</v>
      </c>
      <c r="L27" s="23">
        <f ca="1">L25-L26</f>
        <v>0</v>
      </c>
      <c r="M27" s="23">
        <f ca="1">M25-M26</f>
        <v>0</v>
      </c>
      <c r="N27" s="58"/>
      <c r="O27" s="23">
        <f ca="1">O25-O26</f>
        <v>0</v>
      </c>
      <c r="P27" s="23" t="str">
        <f ca="1" t="shared" si="1"/>
        <v/>
      </c>
      <c r="Q27" s="24"/>
    </row>
    <row r="28" customHeight="1" spans="1:11">
      <c r="A28" s="27" t="e">
        <f>#REF!&amp;#REF!</f>
        <v>#REF!</v>
      </c>
      <c r="I28" s="79"/>
      <c r="K28" s="79" t="e">
        <f>"评估人员："&amp;#REF!</f>
        <v>#REF!</v>
      </c>
    </row>
    <row r="29" customHeight="1" spans="1:1">
      <c r="A29" s="27" t="e">
        <f>CONCATENATE(#REF!,#REF!,#REF!,#REF!,#REF!,#REF!,#REF!)</f>
        <v>#REF!</v>
      </c>
    </row>
  </sheetData>
  <mergeCells count="18">
    <mergeCell ref="A1:Q1"/>
    <mergeCell ref="A2:Q2"/>
    <mergeCell ref="I4:J4"/>
    <mergeCell ref="K4:L4"/>
    <mergeCell ref="M4:O4"/>
    <mergeCell ref="A25:C25"/>
    <mergeCell ref="A26:C26"/>
    <mergeCell ref="A27:C27"/>
    <mergeCell ref="A4:A5"/>
    <mergeCell ref="B4:B5"/>
    <mergeCell ref="C4:C5"/>
    <mergeCell ref="D4:D5"/>
    <mergeCell ref="E4:E5"/>
    <mergeCell ref="F4:F5"/>
    <mergeCell ref="G4:G5"/>
    <mergeCell ref="H4:H5"/>
    <mergeCell ref="P4:P5"/>
    <mergeCell ref="Q4:Q5"/>
  </mergeCells>
  <printOptions horizontalCentered="1"/>
  <pageMargins left="0.35" right="0.35" top="0.79" bottom="0.79" header="0.94" footer="0.51"/>
  <pageSetup paperSize="9" fitToHeight="0" orientation="landscape" blackAndWhite="1" verticalDpi="600"/>
  <headerFooter alignWithMargins="0">
    <oddHeader>&amp;R&amp;"宋体,常规"表4-11
共&amp;N页，第&amp;P页</oddHead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FF"/>
    <pageSetUpPr fitToPage="1"/>
  </sheetPr>
  <dimension ref="A1:G28"/>
  <sheetViews>
    <sheetView workbookViewId="0">
      <selection activeCell="A1" sqref="A1:P1"/>
    </sheetView>
  </sheetViews>
  <sheetFormatPr defaultColWidth="8.6" defaultRowHeight="15.75" customHeight="1" outlineLevelCol="6"/>
  <cols>
    <col min="1" max="1" width="6.2" style="11" customWidth="1"/>
    <col min="2" max="2" width="28" style="11" customWidth="1"/>
    <col min="3" max="3" width="24.7" style="11" hidden="1" customWidth="1" outlineLevel="1"/>
    <col min="4" max="4" width="24.7" style="11" customWidth="1" collapsed="1"/>
    <col min="5" max="6" width="24.7" style="11" customWidth="1"/>
    <col min="7" max="7" width="13.5" style="11" customWidth="1"/>
    <col min="8" max="32" width="9" style="11"/>
    <col min="33" max="16384" width="8.6" style="11"/>
  </cols>
  <sheetData>
    <row r="1" s="9" customFormat="1" ht="30" customHeight="1" spans="1:7">
      <c r="A1" s="12" t="s">
        <v>993</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323</v>
      </c>
    </row>
    <row r="5" customHeight="1" spans="1:7">
      <c r="A5" s="46" t="s">
        <v>994</v>
      </c>
      <c r="B5" s="80" t="s">
        <v>995</v>
      </c>
      <c r="C5" s="23">
        <f ca="1">'无形-土地'!AC27</f>
        <v>0</v>
      </c>
      <c r="D5" s="23">
        <f ca="1">'无形-土地'!AD27</f>
        <v>0</v>
      </c>
      <c r="E5" s="23">
        <f ca="1">'无形-土地'!AE27</f>
        <v>0</v>
      </c>
      <c r="F5" s="23">
        <f ca="1">E5-D5</f>
        <v>0</v>
      </c>
      <c r="G5" s="50" t="str">
        <f ca="1">IF(D5=0,"",F5/D5*100)</f>
        <v/>
      </c>
    </row>
    <row r="6" customHeight="1" spans="1:7">
      <c r="A6" s="46" t="s">
        <v>996</v>
      </c>
      <c r="B6" s="81" t="s">
        <v>997</v>
      </c>
      <c r="C6" s="23">
        <f ca="1">'无形-矿业权'!J24</f>
        <v>0</v>
      </c>
      <c r="D6" s="23">
        <f ca="1">'无形-矿业权'!K24</f>
        <v>0</v>
      </c>
      <c r="E6" s="23">
        <f ca="1">'无形-矿业权'!M24</f>
        <v>0</v>
      </c>
      <c r="F6" s="23">
        <f ca="1">E6-D6</f>
        <v>0</v>
      </c>
      <c r="G6" s="50" t="str">
        <f ca="1">IF(D6=0,"",F6/D6*100)</f>
        <v/>
      </c>
    </row>
    <row r="7" customHeight="1" spans="1:7">
      <c r="A7" s="46" t="s">
        <v>998</v>
      </c>
      <c r="B7" s="80" t="s">
        <v>999</v>
      </c>
      <c r="C7" s="23">
        <f ca="1">'无形-其他'!F26</f>
        <v>0</v>
      </c>
      <c r="D7" s="23">
        <f ca="1">'无形-其他'!G26</f>
        <v>0</v>
      </c>
      <c r="E7" s="23">
        <f ca="1">'无形-其他'!I26</f>
        <v>0</v>
      </c>
      <c r="F7" s="23">
        <f ca="1">E7-D7</f>
        <v>0</v>
      </c>
      <c r="G7" s="50" t="str">
        <f ca="1">IF(D7=0,"",F7/D7*100)</f>
        <v/>
      </c>
    </row>
    <row r="8" customHeight="1" spans="1:7">
      <c r="A8" s="46"/>
      <c r="B8" s="80"/>
      <c r="C8" s="23"/>
      <c r="D8" s="23"/>
      <c r="E8" s="23"/>
      <c r="F8" s="23"/>
      <c r="G8" s="50"/>
    </row>
    <row r="9" customHeight="1" spans="1:7">
      <c r="A9" s="46"/>
      <c r="B9" s="80"/>
      <c r="C9" s="23"/>
      <c r="D9" s="23"/>
      <c r="E9" s="23"/>
      <c r="F9" s="23"/>
      <c r="G9" s="50"/>
    </row>
    <row r="10" customHeight="1" spans="1:7">
      <c r="A10" s="46"/>
      <c r="B10" s="80"/>
      <c r="C10" s="23"/>
      <c r="D10" s="23"/>
      <c r="E10" s="23"/>
      <c r="F10" s="23"/>
      <c r="G10" s="50"/>
    </row>
    <row r="11" customHeight="1" spans="1:7">
      <c r="A11" s="46"/>
      <c r="B11" s="80"/>
      <c r="C11" s="23"/>
      <c r="D11" s="23"/>
      <c r="E11" s="23"/>
      <c r="F11" s="23"/>
      <c r="G11" s="50"/>
    </row>
    <row r="12" customHeight="1" spans="1:7">
      <c r="A12" s="46"/>
      <c r="B12" s="80"/>
      <c r="C12" s="23"/>
      <c r="D12" s="23"/>
      <c r="E12" s="23"/>
      <c r="F12" s="23"/>
      <c r="G12" s="50"/>
    </row>
    <row r="13" customHeight="1" spans="1:7">
      <c r="A13" s="46"/>
      <c r="B13" s="80"/>
      <c r="C13" s="23"/>
      <c r="D13" s="23"/>
      <c r="E13" s="23"/>
      <c r="F13" s="23"/>
      <c r="G13" s="50"/>
    </row>
    <row r="14" customHeight="1" spans="1:7">
      <c r="A14" s="46"/>
      <c r="B14" s="80"/>
      <c r="C14" s="23"/>
      <c r="D14" s="23"/>
      <c r="E14" s="23"/>
      <c r="F14" s="23"/>
      <c r="G14" s="50"/>
    </row>
    <row r="15" customHeight="1" spans="1:7">
      <c r="A15" s="46"/>
      <c r="B15" s="80"/>
      <c r="C15" s="23"/>
      <c r="D15" s="23"/>
      <c r="E15" s="23"/>
      <c r="F15" s="23"/>
      <c r="G15" s="50"/>
    </row>
    <row r="16" customHeight="1" spans="1:7">
      <c r="A16" s="46"/>
      <c r="B16" s="80"/>
      <c r="C16" s="23"/>
      <c r="D16" s="23"/>
      <c r="E16" s="23"/>
      <c r="F16" s="23"/>
      <c r="G16" s="50"/>
    </row>
    <row r="17" customHeight="1" spans="1:7">
      <c r="A17" s="46"/>
      <c r="B17" s="80"/>
      <c r="C17" s="23"/>
      <c r="D17" s="23"/>
      <c r="E17" s="23"/>
      <c r="F17" s="23"/>
      <c r="G17" s="50"/>
    </row>
    <row r="18" customHeight="1" spans="1:7">
      <c r="A18" s="46"/>
      <c r="B18" s="80"/>
      <c r="C18" s="23"/>
      <c r="D18" s="23"/>
      <c r="E18" s="23"/>
      <c r="F18" s="23"/>
      <c r="G18" s="50"/>
    </row>
    <row r="19" customHeight="1" spans="1:7">
      <c r="A19" s="46"/>
      <c r="B19" s="80"/>
      <c r="C19" s="23"/>
      <c r="D19" s="23"/>
      <c r="E19" s="23"/>
      <c r="F19" s="23"/>
      <c r="G19" s="50"/>
    </row>
    <row r="20" customHeight="1" spans="1:7">
      <c r="A20" s="46"/>
      <c r="B20" s="80"/>
      <c r="C20" s="23"/>
      <c r="D20" s="23"/>
      <c r="E20" s="23"/>
      <c r="F20" s="23"/>
      <c r="G20" s="50"/>
    </row>
    <row r="21" customHeight="1" spans="1:7">
      <c r="A21" s="46"/>
      <c r="B21" s="80"/>
      <c r="C21" s="23"/>
      <c r="D21" s="23"/>
      <c r="E21" s="23"/>
      <c r="F21" s="23"/>
      <c r="G21" s="50"/>
    </row>
    <row r="22" customHeight="1" spans="1:7">
      <c r="A22" s="46"/>
      <c r="B22" s="80"/>
      <c r="C22" s="23"/>
      <c r="D22" s="23"/>
      <c r="E22" s="23"/>
      <c r="F22" s="23"/>
      <c r="G22" s="50"/>
    </row>
    <row r="23" customHeight="1" spans="1:7">
      <c r="A23" s="46"/>
      <c r="B23" s="80"/>
      <c r="C23" s="23"/>
      <c r="D23" s="23"/>
      <c r="E23" s="23"/>
      <c r="F23" s="23"/>
      <c r="G23" s="50"/>
    </row>
    <row r="24" customHeight="1" spans="1:7">
      <c r="A24" s="48" t="s">
        <v>1000</v>
      </c>
      <c r="B24" s="82"/>
      <c r="C24" s="23">
        <f ca="1">SUM(C5:C7)</f>
        <v>0</v>
      </c>
      <c r="D24" s="23">
        <f ca="1">SUM(D5:D7)</f>
        <v>0</v>
      </c>
      <c r="E24" s="23">
        <f ca="1">SUM(E5:E7)</f>
        <v>0</v>
      </c>
      <c r="F24" s="23">
        <f ca="1">SUM(F5:F7)</f>
        <v>0</v>
      </c>
      <c r="G24" s="50" t="str">
        <f ca="1">IF(D24=0,"",F24/D24*100)</f>
        <v/>
      </c>
    </row>
    <row r="25" customHeight="1" spans="1:7">
      <c r="A25" s="48" t="s">
        <v>1001</v>
      </c>
      <c r="B25" s="82"/>
      <c r="C25" s="23">
        <f>SUM('无形-土地'!AC28,'无形-矿业权'!J25,'无形-其他'!F27)</f>
        <v>0</v>
      </c>
      <c r="D25" s="23">
        <f>SUM('无形-土地'!AD28,'无形-矿业权'!K25,'无形-其他'!G27)</f>
        <v>0</v>
      </c>
      <c r="E25" s="23">
        <f>SUM('无形-土地'!AE28,'无形-矿业权'!M25,'无形-其他'!I27)</f>
        <v>0</v>
      </c>
      <c r="F25" s="23">
        <f>E25-D25</f>
        <v>0</v>
      </c>
      <c r="G25" s="50" t="str">
        <f>IF(D25=0,"",F25/D25*100)</f>
        <v/>
      </c>
    </row>
    <row r="26" customHeight="1" spans="1:7">
      <c r="A26" s="83" t="s">
        <v>1002</v>
      </c>
      <c r="B26" s="82"/>
      <c r="C26" s="23">
        <f ca="1">C24-C25</f>
        <v>0</v>
      </c>
      <c r="D26" s="23">
        <f ca="1">D24-D25</f>
        <v>0</v>
      </c>
      <c r="E26" s="23">
        <f ca="1">E24-E25</f>
        <v>0</v>
      </c>
      <c r="F26" s="23">
        <f ca="1">E26-D26</f>
        <v>0</v>
      </c>
      <c r="G26" s="50" t="str">
        <f ca="1">IF(D26=0,"",F26/D26*100)</f>
        <v/>
      </c>
    </row>
    <row r="27" customHeight="1" spans="1:4">
      <c r="A27" s="27" t="e">
        <f>#REF!&amp;#REF!</f>
        <v>#REF!</v>
      </c>
      <c r="D27" s="11" t="e">
        <f>"评估人员："&amp;#REF!&amp;"   "&amp;#REF!&amp;"   "&amp;#REF!</f>
        <v>#REF!</v>
      </c>
    </row>
    <row r="28" customHeight="1" spans="1:1">
      <c r="A28" s="27" t="e">
        <f>CONCATENATE(#REF!,#REF!,#REF!,#REF!,#REF!,#REF!,#REF!)</f>
        <v>#REF!</v>
      </c>
    </row>
  </sheetData>
  <mergeCells count="5">
    <mergeCell ref="A1:G1"/>
    <mergeCell ref="A2:G2"/>
    <mergeCell ref="A24:B24"/>
    <mergeCell ref="A25:B25"/>
    <mergeCell ref="A26:B26"/>
  </mergeCells>
  <hyperlinks>
    <hyperlink ref="B5" location="'无形-土地'!B1" display="无形资产-土地使用权"/>
    <hyperlink ref="B7" location="'无形-其他'!B1" display="无形资产-其他无形资产"/>
  </hyperlinks>
  <printOptions horizontalCentered="1"/>
  <pageMargins left="0.35" right="0.35" top="0.79" bottom="0.79" header="0.94" footer="0.51"/>
  <pageSetup paperSize="9" fitToHeight="0" orientation="landscape" blackAndWhite="1" verticalDpi="600"/>
  <headerFooter alignWithMargins="0">
    <oddHeader>&amp;R&amp;"宋体,常规"表4-12
共&amp;N页，第&amp;P页</oddHeader>
  </headerFooter>
  <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1"/>
  <sheetViews>
    <sheetView workbookViewId="0">
      <selection activeCell="A1" sqref="A1:AG1"/>
    </sheetView>
  </sheetViews>
  <sheetFormatPr defaultColWidth="8.6" defaultRowHeight="15.75" customHeight="1"/>
  <cols>
    <col min="1" max="1" width="4.7" style="11" customWidth="1"/>
    <col min="2" max="2" width="6.8" style="11" customWidth="1"/>
    <col min="3" max="3" width="7.2" style="11" customWidth="1"/>
    <col min="4" max="4" width="9.6" style="11" customWidth="1"/>
    <col min="5" max="5" width="8" style="11" customWidth="1"/>
    <col min="6" max="8" width="7.8" style="11" customWidth="1"/>
    <col min="9" max="10" width="9" style="11" customWidth="1"/>
    <col min="11" max="17" width="9.6" style="11" hidden="1" customWidth="1" outlineLevel="1"/>
    <col min="18" max="18" width="10.5" style="11" hidden="1" customWidth="1" outlineLevel="1"/>
    <col min="19" max="22" width="7.2" style="11" hidden="1" customWidth="1" outlineLevel="1"/>
    <col min="23" max="24" width="5.3" style="11" hidden="1" customWidth="1" outlineLevel="1"/>
    <col min="25" max="25" width="5.1" style="11" hidden="1" customWidth="1" outlineLevel="1"/>
    <col min="26" max="26" width="8.5" style="11" hidden="1" customWidth="1" outlineLevel="1"/>
    <col min="27" max="27" width="9.2" style="11" hidden="1" customWidth="1" outlineLevel="1"/>
    <col min="28" max="28" width="11.7" style="11" customWidth="1" collapsed="1"/>
    <col min="29" max="29" width="11.7" style="11" hidden="1" customWidth="1" outlineLevel="1"/>
    <col min="30" max="30" width="11.7" style="11" customWidth="1" collapsed="1"/>
    <col min="31" max="31" width="11.7" style="11" customWidth="1"/>
    <col min="32" max="32" width="8.1" style="11" customWidth="1"/>
    <col min="33" max="33" width="9" style="11"/>
    <col min="34" max="34" width="13.1" style="11" hidden="1" customWidth="1" outlineLevel="1"/>
    <col min="35" max="35" width="9" style="11" collapsed="1"/>
    <col min="36" max="64" width="9" style="11"/>
    <col min="65" max="16384" width="8.6" style="11"/>
  </cols>
  <sheetData>
    <row r="1" s="9" customFormat="1" ht="30" customHeight="1" spans="1:33">
      <c r="A1" s="12" t="s">
        <v>1003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ht="14.25" customHeight="1" spans="1:33">
      <c r="A2" s="14" t="e">
        <f>CONCATENATE(#REF!,#REF!,#REF!,#REF!,#REF!,#REF!,#REF!)</f>
        <v>#REF!</v>
      </c>
      <c r="B2" s="14"/>
      <c r="C2" s="14"/>
      <c r="D2" s="14"/>
      <c r="E2" s="14"/>
      <c r="F2" s="14"/>
      <c r="G2" s="14"/>
      <c r="H2" s="14"/>
      <c r="I2" s="14"/>
      <c r="J2" s="14"/>
      <c r="K2" s="14"/>
      <c r="L2" s="14"/>
      <c r="M2" s="14"/>
      <c r="N2" s="14"/>
      <c r="O2" s="14"/>
      <c r="P2" s="14"/>
      <c r="Q2" s="14"/>
      <c r="R2" s="14"/>
      <c r="S2" s="14"/>
      <c r="T2" s="14"/>
      <c r="U2" s="14"/>
      <c r="V2" s="14"/>
      <c r="W2" s="14"/>
      <c r="X2" s="14"/>
      <c r="Y2" s="14"/>
      <c r="Z2" s="14"/>
      <c r="AA2" s="15"/>
      <c r="AB2" s="15"/>
      <c r="AC2" s="15"/>
      <c r="AD2" s="15"/>
      <c r="AE2" s="15"/>
      <c r="AF2" s="15"/>
      <c r="AG2" s="15"/>
    </row>
    <row r="3" customHeight="1" spans="1:33">
      <c r="A3" s="16" t="e">
        <f>#REF!&amp;#REF!</f>
        <v>#REF!</v>
      </c>
      <c r="AG3" s="17" t="s">
        <v>168</v>
      </c>
    </row>
    <row r="4" s="56" customFormat="1" customHeight="1" spans="1:34">
      <c r="A4" s="63" t="s">
        <v>169</v>
      </c>
      <c r="B4" s="63" t="s">
        <v>381</v>
      </c>
      <c r="C4" s="63" t="s">
        <v>497</v>
      </c>
      <c r="D4" s="63" t="s">
        <v>380</v>
      </c>
      <c r="E4" s="63" t="s">
        <v>1004</v>
      </c>
      <c r="F4" s="63" t="s">
        <v>1005</v>
      </c>
      <c r="G4" s="63" t="s">
        <v>1006</v>
      </c>
      <c r="H4" s="63" t="s">
        <v>517</v>
      </c>
      <c r="I4" s="63" t="s">
        <v>1007</v>
      </c>
      <c r="J4" s="63" t="s">
        <v>1008</v>
      </c>
      <c r="K4" s="63" t="s">
        <v>1009</v>
      </c>
      <c r="L4" s="63" t="s">
        <v>1010</v>
      </c>
      <c r="M4" s="63" t="s">
        <v>1011</v>
      </c>
      <c r="N4" s="63" t="s">
        <v>1012</v>
      </c>
      <c r="O4" s="63" t="s">
        <v>1013</v>
      </c>
      <c r="P4" s="63" t="s">
        <v>1014</v>
      </c>
      <c r="Q4" s="67" t="s">
        <v>1015</v>
      </c>
      <c r="R4" s="68"/>
      <c r="S4" s="68"/>
      <c r="T4" s="68"/>
      <c r="U4" s="69" t="s">
        <v>1016</v>
      </c>
      <c r="V4" s="70" t="s">
        <v>1017</v>
      </c>
      <c r="W4" s="71"/>
      <c r="X4" s="71"/>
      <c r="Y4" s="74"/>
      <c r="Z4" s="75" t="s">
        <v>1018</v>
      </c>
      <c r="AA4" s="63" t="s">
        <v>1019</v>
      </c>
      <c r="AB4" s="63" t="s">
        <v>427</v>
      </c>
      <c r="AC4" s="76" t="s">
        <v>141</v>
      </c>
      <c r="AD4" s="63" t="s">
        <v>142</v>
      </c>
      <c r="AE4" s="63" t="s">
        <v>143</v>
      </c>
      <c r="AF4" s="63" t="s">
        <v>171</v>
      </c>
      <c r="AG4" s="63" t="s">
        <v>240</v>
      </c>
      <c r="AH4" s="18"/>
    </row>
    <row r="5" s="56" customFormat="1" customHeight="1" spans="1:34">
      <c r="A5" s="64"/>
      <c r="B5" s="64"/>
      <c r="C5" s="64"/>
      <c r="D5" s="64"/>
      <c r="E5" s="64"/>
      <c r="F5" s="64"/>
      <c r="G5" s="64"/>
      <c r="H5" s="64"/>
      <c r="I5" s="64"/>
      <c r="J5" s="64"/>
      <c r="K5" s="64"/>
      <c r="L5" s="64"/>
      <c r="M5" s="64"/>
      <c r="N5" s="64"/>
      <c r="O5" s="64"/>
      <c r="P5" s="64"/>
      <c r="Q5" s="67" t="s">
        <v>1020</v>
      </c>
      <c r="R5" s="67" t="s">
        <v>1021</v>
      </c>
      <c r="S5" s="67" t="s">
        <v>1022</v>
      </c>
      <c r="T5" s="67" t="s">
        <v>1023</v>
      </c>
      <c r="U5" s="72" t="s">
        <v>1016</v>
      </c>
      <c r="V5" s="73" t="s">
        <v>537</v>
      </c>
      <c r="W5" s="73" t="s">
        <v>1024</v>
      </c>
      <c r="X5" s="73" t="s">
        <v>1025</v>
      </c>
      <c r="Y5" s="73" t="s">
        <v>1026</v>
      </c>
      <c r="Z5" s="77"/>
      <c r="AA5" s="64"/>
      <c r="AB5" s="64"/>
      <c r="AC5" s="78"/>
      <c r="AD5" s="64"/>
      <c r="AE5" s="64"/>
      <c r="AF5" s="64"/>
      <c r="AG5" s="64"/>
      <c r="AH5" s="18" t="s">
        <v>508</v>
      </c>
    </row>
    <row r="6" customHeight="1" spans="1:34">
      <c r="A6" s="20"/>
      <c r="B6" s="20"/>
      <c r="C6" s="20"/>
      <c r="D6" s="65"/>
      <c r="E6" s="65"/>
      <c r="F6" s="65"/>
      <c r="G6" s="65"/>
      <c r="H6" s="65"/>
      <c r="I6" s="22"/>
      <c r="J6" s="65"/>
      <c r="K6" s="65"/>
      <c r="L6" s="65"/>
      <c r="M6" s="65"/>
      <c r="N6" s="65"/>
      <c r="O6" s="65"/>
      <c r="P6" s="65"/>
      <c r="Q6" s="65"/>
      <c r="R6" s="21"/>
      <c r="S6" s="21"/>
      <c r="T6" s="21"/>
      <c r="U6" s="21"/>
      <c r="V6" s="21"/>
      <c r="W6" s="22"/>
      <c r="X6" s="20"/>
      <c r="Y6" s="20"/>
      <c r="Z6" s="20"/>
      <c r="AA6" s="23"/>
      <c r="AB6" s="23"/>
      <c r="AC6" s="23"/>
      <c r="AD6" s="23"/>
      <c r="AE6" s="23"/>
      <c r="AF6" s="23" t="str">
        <f>IF(AD6=0,"",(AE6-AD6)/AD6*100)</f>
        <v/>
      </c>
      <c r="AG6" s="24"/>
      <c r="AH6" s="24"/>
    </row>
    <row r="7" customHeight="1" spans="1:34">
      <c r="A7" s="20"/>
      <c r="B7" s="20"/>
      <c r="C7" s="20"/>
      <c r="D7" s="65"/>
      <c r="E7" s="65"/>
      <c r="F7" s="65"/>
      <c r="G7" s="65"/>
      <c r="H7" s="65"/>
      <c r="I7" s="22"/>
      <c r="J7" s="65"/>
      <c r="K7" s="65"/>
      <c r="L7" s="65"/>
      <c r="M7" s="65"/>
      <c r="N7" s="65"/>
      <c r="O7" s="65"/>
      <c r="P7" s="65"/>
      <c r="Q7" s="65"/>
      <c r="R7" s="21"/>
      <c r="S7" s="21"/>
      <c r="T7" s="21"/>
      <c r="U7" s="21"/>
      <c r="V7" s="21"/>
      <c r="W7" s="22"/>
      <c r="X7" s="20"/>
      <c r="Y7" s="20"/>
      <c r="Z7" s="20"/>
      <c r="AA7" s="23"/>
      <c r="AB7" s="23"/>
      <c r="AC7" s="23"/>
      <c r="AD7" s="23"/>
      <c r="AE7" s="23"/>
      <c r="AF7" s="23" t="str">
        <f t="shared" ref="AF7:AF29" si="0">IF(AD7=0,"",(AE7-AD7)/AD7*100)</f>
        <v/>
      </c>
      <c r="AG7" s="24"/>
      <c r="AH7" s="24"/>
    </row>
    <row r="8" customHeight="1" spans="1:34">
      <c r="A8" s="20"/>
      <c r="B8" s="20"/>
      <c r="C8" s="20"/>
      <c r="D8" s="65"/>
      <c r="E8" s="65"/>
      <c r="F8" s="65"/>
      <c r="G8" s="65"/>
      <c r="H8" s="65"/>
      <c r="I8" s="22"/>
      <c r="J8" s="65"/>
      <c r="K8" s="65"/>
      <c r="L8" s="65"/>
      <c r="M8" s="65"/>
      <c r="N8" s="65"/>
      <c r="O8" s="65"/>
      <c r="P8" s="65"/>
      <c r="Q8" s="65"/>
      <c r="R8" s="21"/>
      <c r="S8" s="21"/>
      <c r="T8" s="21"/>
      <c r="U8" s="21"/>
      <c r="V8" s="21"/>
      <c r="W8" s="22"/>
      <c r="X8" s="20"/>
      <c r="Y8" s="20"/>
      <c r="Z8" s="20"/>
      <c r="AA8" s="23"/>
      <c r="AB8" s="23"/>
      <c r="AC8" s="23"/>
      <c r="AD8" s="23"/>
      <c r="AE8" s="23"/>
      <c r="AF8" s="23" t="str">
        <f t="shared" si="0"/>
        <v/>
      </c>
      <c r="AG8" s="24"/>
      <c r="AH8" s="24"/>
    </row>
    <row r="9" customHeight="1" spans="1:34">
      <c r="A9" s="20"/>
      <c r="B9" s="20"/>
      <c r="C9" s="20"/>
      <c r="D9" s="65"/>
      <c r="E9" s="65"/>
      <c r="F9" s="65"/>
      <c r="G9" s="65"/>
      <c r="H9" s="65"/>
      <c r="I9" s="22"/>
      <c r="J9" s="65"/>
      <c r="K9" s="65"/>
      <c r="L9" s="65"/>
      <c r="M9" s="65"/>
      <c r="N9" s="65"/>
      <c r="O9" s="65"/>
      <c r="P9" s="65"/>
      <c r="Q9" s="65"/>
      <c r="R9" s="21"/>
      <c r="S9" s="21"/>
      <c r="T9" s="21"/>
      <c r="U9" s="21"/>
      <c r="V9" s="21"/>
      <c r="W9" s="22"/>
      <c r="X9" s="20"/>
      <c r="Y9" s="20"/>
      <c r="Z9" s="20"/>
      <c r="AA9" s="23"/>
      <c r="AB9" s="23"/>
      <c r="AC9" s="23"/>
      <c r="AD9" s="23"/>
      <c r="AE9" s="23"/>
      <c r="AF9" s="23" t="str">
        <f t="shared" si="0"/>
        <v/>
      </c>
      <c r="AG9" s="24"/>
      <c r="AH9" s="24"/>
    </row>
    <row r="10" customHeight="1" spans="1:34">
      <c r="A10" s="20"/>
      <c r="B10" s="20"/>
      <c r="C10" s="20"/>
      <c r="D10" s="65"/>
      <c r="E10" s="65"/>
      <c r="F10" s="65"/>
      <c r="G10" s="65"/>
      <c r="H10" s="65"/>
      <c r="I10" s="22"/>
      <c r="J10" s="65"/>
      <c r="K10" s="65"/>
      <c r="L10" s="65"/>
      <c r="M10" s="65"/>
      <c r="N10" s="65"/>
      <c r="O10" s="65"/>
      <c r="P10" s="65"/>
      <c r="Q10" s="65"/>
      <c r="R10" s="21"/>
      <c r="S10" s="21"/>
      <c r="T10" s="21"/>
      <c r="U10" s="21"/>
      <c r="V10" s="21"/>
      <c r="W10" s="22"/>
      <c r="X10" s="20"/>
      <c r="Y10" s="20"/>
      <c r="Z10" s="20"/>
      <c r="AA10" s="23"/>
      <c r="AB10" s="23"/>
      <c r="AC10" s="23"/>
      <c r="AD10" s="23"/>
      <c r="AE10" s="23"/>
      <c r="AF10" s="23" t="str">
        <f t="shared" si="0"/>
        <v/>
      </c>
      <c r="AG10" s="24"/>
      <c r="AH10" s="24"/>
    </row>
    <row r="11" customHeight="1" spans="1:34">
      <c r="A11" s="20"/>
      <c r="B11" s="20"/>
      <c r="C11" s="20"/>
      <c r="D11" s="65"/>
      <c r="E11" s="65"/>
      <c r="F11" s="65"/>
      <c r="G11" s="65"/>
      <c r="H11" s="65"/>
      <c r="I11" s="22"/>
      <c r="J11" s="65"/>
      <c r="K11" s="65"/>
      <c r="L11" s="65"/>
      <c r="M11" s="65"/>
      <c r="N11" s="65"/>
      <c r="O11" s="65"/>
      <c r="P11" s="65"/>
      <c r="Q11" s="65"/>
      <c r="R11" s="21"/>
      <c r="S11" s="21"/>
      <c r="T11" s="21"/>
      <c r="U11" s="21"/>
      <c r="V11" s="21"/>
      <c r="W11" s="22"/>
      <c r="X11" s="20"/>
      <c r="Y11" s="20"/>
      <c r="Z11" s="20"/>
      <c r="AA11" s="23"/>
      <c r="AB11" s="23"/>
      <c r="AC11" s="23"/>
      <c r="AD11" s="23"/>
      <c r="AE11" s="23"/>
      <c r="AF11" s="23" t="str">
        <f t="shared" si="0"/>
        <v/>
      </c>
      <c r="AG11" s="24"/>
      <c r="AH11" s="24"/>
    </row>
    <row r="12" customHeight="1" spans="1:34">
      <c r="A12" s="20"/>
      <c r="B12" s="20"/>
      <c r="C12" s="20"/>
      <c r="D12" s="65"/>
      <c r="E12" s="65"/>
      <c r="F12" s="65"/>
      <c r="G12" s="65"/>
      <c r="H12" s="65"/>
      <c r="I12" s="22"/>
      <c r="J12" s="65"/>
      <c r="K12" s="65"/>
      <c r="L12" s="65"/>
      <c r="M12" s="65"/>
      <c r="N12" s="65"/>
      <c r="O12" s="65"/>
      <c r="P12" s="65"/>
      <c r="Q12" s="65"/>
      <c r="R12" s="21"/>
      <c r="S12" s="21"/>
      <c r="T12" s="21"/>
      <c r="U12" s="21"/>
      <c r="V12" s="21"/>
      <c r="W12" s="22"/>
      <c r="X12" s="20"/>
      <c r="Y12" s="20"/>
      <c r="Z12" s="20"/>
      <c r="AA12" s="23"/>
      <c r="AB12" s="23"/>
      <c r="AC12" s="23"/>
      <c r="AD12" s="23"/>
      <c r="AE12" s="23"/>
      <c r="AF12" s="23" t="str">
        <f t="shared" si="0"/>
        <v/>
      </c>
      <c r="AG12" s="24"/>
      <c r="AH12" s="24"/>
    </row>
    <row r="13" customHeight="1" spans="1:34">
      <c r="A13" s="20"/>
      <c r="B13" s="20"/>
      <c r="C13" s="20"/>
      <c r="D13" s="65"/>
      <c r="E13" s="65"/>
      <c r="F13" s="65"/>
      <c r="G13" s="65"/>
      <c r="H13" s="65"/>
      <c r="I13" s="22"/>
      <c r="J13" s="65"/>
      <c r="K13" s="65"/>
      <c r="L13" s="65"/>
      <c r="M13" s="65"/>
      <c r="N13" s="65"/>
      <c r="O13" s="65"/>
      <c r="P13" s="65"/>
      <c r="Q13" s="65"/>
      <c r="R13" s="21"/>
      <c r="S13" s="21"/>
      <c r="T13" s="21"/>
      <c r="U13" s="21"/>
      <c r="V13" s="21"/>
      <c r="W13" s="22"/>
      <c r="X13" s="20"/>
      <c r="Y13" s="20"/>
      <c r="Z13" s="20"/>
      <c r="AA13" s="23"/>
      <c r="AB13" s="23"/>
      <c r="AC13" s="23"/>
      <c r="AD13" s="23"/>
      <c r="AE13" s="23"/>
      <c r="AF13" s="23" t="str">
        <f t="shared" si="0"/>
        <v/>
      </c>
      <c r="AG13" s="24"/>
      <c r="AH13" s="24"/>
    </row>
    <row r="14" customHeight="1" spans="1:34">
      <c r="A14" s="20"/>
      <c r="B14" s="20"/>
      <c r="C14" s="20"/>
      <c r="D14" s="65"/>
      <c r="E14" s="65"/>
      <c r="F14" s="65"/>
      <c r="G14" s="65"/>
      <c r="H14" s="65"/>
      <c r="I14" s="22"/>
      <c r="J14" s="65"/>
      <c r="K14" s="65"/>
      <c r="L14" s="65"/>
      <c r="M14" s="65"/>
      <c r="N14" s="65"/>
      <c r="O14" s="65"/>
      <c r="P14" s="65"/>
      <c r="Q14" s="65"/>
      <c r="R14" s="21"/>
      <c r="S14" s="21"/>
      <c r="T14" s="21"/>
      <c r="U14" s="21"/>
      <c r="V14" s="21"/>
      <c r="W14" s="22"/>
      <c r="X14" s="20"/>
      <c r="Y14" s="20"/>
      <c r="Z14" s="20"/>
      <c r="AA14" s="23"/>
      <c r="AB14" s="23"/>
      <c r="AC14" s="23"/>
      <c r="AD14" s="23"/>
      <c r="AE14" s="23"/>
      <c r="AF14" s="23" t="str">
        <f t="shared" si="0"/>
        <v/>
      </c>
      <c r="AG14" s="24"/>
      <c r="AH14" s="24"/>
    </row>
    <row r="15" customHeight="1" spans="1:34">
      <c r="A15" s="20"/>
      <c r="B15" s="20"/>
      <c r="C15" s="20"/>
      <c r="D15" s="65"/>
      <c r="E15" s="65"/>
      <c r="F15" s="65"/>
      <c r="G15" s="65"/>
      <c r="H15" s="65"/>
      <c r="I15" s="22"/>
      <c r="J15" s="65"/>
      <c r="K15" s="65"/>
      <c r="L15" s="65"/>
      <c r="M15" s="65"/>
      <c r="N15" s="65"/>
      <c r="O15" s="65"/>
      <c r="P15" s="65"/>
      <c r="Q15" s="65"/>
      <c r="R15" s="21"/>
      <c r="S15" s="21"/>
      <c r="T15" s="21"/>
      <c r="U15" s="21"/>
      <c r="V15" s="21"/>
      <c r="W15" s="22"/>
      <c r="X15" s="20"/>
      <c r="Y15" s="20"/>
      <c r="Z15" s="20"/>
      <c r="AA15" s="23"/>
      <c r="AB15" s="23"/>
      <c r="AC15" s="23"/>
      <c r="AD15" s="23"/>
      <c r="AE15" s="23"/>
      <c r="AF15" s="23" t="str">
        <f t="shared" si="0"/>
        <v/>
      </c>
      <c r="AG15" s="24"/>
      <c r="AH15" s="24"/>
    </row>
    <row r="16" customHeight="1" spans="1:34">
      <c r="A16" s="20"/>
      <c r="B16" s="20"/>
      <c r="C16" s="20"/>
      <c r="D16" s="65"/>
      <c r="E16" s="65"/>
      <c r="F16" s="65"/>
      <c r="G16" s="65"/>
      <c r="H16" s="65"/>
      <c r="I16" s="22"/>
      <c r="J16" s="65"/>
      <c r="K16" s="65"/>
      <c r="L16" s="65"/>
      <c r="M16" s="65"/>
      <c r="N16" s="65"/>
      <c r="O16" s="65"/>
      <c r="P16" s="65"/>
      <c r="Q16" s="65"/>
      <c r="R16" s="21"/>
      <c r="S16" s="21"/>
      <c r="T16" s="21"/>
      <c r="U16" s="21"/>
      <c r="V16" s="21"/>
      <c r="W16" s="22"/>
      <c r="X16" s="20"/>
      <c r="Y16" s="20"/>
      <c r="Z16" s="20"/>
      <c r="AA16" s="23"/>
      <c r="AB16" s="23"/>
      <c r="AC16" s="23"/>
      <c r="AD16" s="23"/>
      <c r="AE16" s="23"/>
      <c r="AF16" s="23" t="str">
        <f t="shared" si="0"/>
        <v/>
      </c>
      <c r="AG16" s="24"/>
      <c r="AH16" s="24"/>
    </row>
    <row r="17" customHeight="1" spans="1:34">
      <c r="A17" s="20"/>
      <c r="B17" s="20"/>
      <c r="C17" s="20"/>
      <c r="D17" s="65"/>
      <c r="E17" s="65"/>
      <c r="F17" s="65"/>
      <c r="G17" s="65"/>
      <c r="H17" s="65"/>
      <c r="I17" s="22"/>
      <c r="J17" s="65"/>
      <c r="K17" s="65"/>
      <c r="L17" s="65"/>
      <c r="M17" s="65"/>
      <c r="N17" s="65"/>
      <c r="O17" s="65"/>
      <c r="P17" s="65"/>
      <c r="Q17" s="65"/>
      <c r="R17" s="21"/>
      <c r="S17" s="21"/>
      <c r="T17" s="21"/>
      <c r="U17" s="21"/>
      <c r="V17" s="21"/>
      <c r="W17" s="22"/>
      <c r="X17" s="20"/>
      <c r="Y17" s="20"/>
      <c r="Z17" s="20"/>
      <c r="AA17" s="23"/>
      <c r="AB17" s="23"/>
      <c r="AC17" s="23"/>
      <c r="AD17" s="23"/>
      <c r="AE17" s="23"/>
      <c r="AF17" s="23" t="str">
        <f t="shared" si="0"/>
        <v/>
      </c>
      <c r="AG17" s="24"/>
      <c r="AH17" s="24"/>
    </row>
    <row r="18" customHeight="1" spans="1:34">
      <c r="A18" s="20"/>
      <c r="B18" s="20"/>
      <c r="C18" s="20"/>
      <c r="D18" s="65"/>
      <c r="E18" s="65"/>
      <c r="F18" s="65"/>
      <c r="G18" s="65"/>
      <c r="H18" s="65"/>
      <c r="I18" s="22"/>
      <c r="J18" s="65"/>
      <c r="K18" s="65"/>
      <c r="L18" s="65"/>
      <c r="M18" s="65"/>
      <c r="N18" s="65"/>
      <c r="O18" s="65"/>
      <c r="P18" s="65"/>
      <c r="Q18" s="65"/>
      <c r="R18" s="21"/>
      <c r="S18" s="21"/>
      <c r="T18" s="21"/>
      <c r="U18" s="21"/>
      <c r="V18" s="21"/>
      <c r="W18" s="22"/>
      <c r="X18" s="20"/>
      <c r="Y18" s="20"/>
      <c r="Z18" s="20"/>
      <c r="AA18" s="23"/>
      <c r="AB18" s="23"/>
      <c r="AC18" s="23"/>
      <c r="AD18" s="23"/>
      <c r="AE18" s="23"/>
      <c r="AF18" s="23" t="str">
        <f t="shared" si="0"/>
        <v/>
      </c>
      <c r="AG18" s="24"/>
      <c r="AH18" s="24"/>
    </row>
    <row r="19" customHeight="1" spans="1:34">
      <c r="A19" s="20"/>
      <c r="B19" s="20"/>
      <c r="C19" s="20"/>
      <c r="D19" s="65"/>
      <c r="E19" s="65"/>
      <c r="F19" s="65"/>
      <c r="G19" s="65"/>
      <c r="H19" s="65"/>
      <c r="I19" s="22"/>
      <c r="J19" s="65"/>
      <c r="K19" s="65"/>
      <c r="L19" s="65"/>
      <c r="M19" s="65"/>
      <c r="N19" s="65"/>
      <c r="O19" s="65"/>
      <c r="P19" s="65"/>
      <c r="Q19" s="65"/>
      <c r="R19" s="21"/>
      <c r="S19" s="21"/>
      <c r="T19" s="21"/>
      <c r="U19" s="21"/>
      <c r="V19" s="21"/>
      <c r="W19" s="22"/>
      <c r="X19" s="20"/>
      <c r="Y19" s="20"/>
      <c r="Z19" s="20"/>
      <c r="AA19" s="23"/>
      <c r="AB19" s="23"/>
      <c r="AC19" s="23"/>
      <c r="AD19" s="23"/>
      <c r="AE19" s="23"/>
      <c r="AF19" s="23" t="str">
        <f t="shared" si="0"/>
        <v/>
      </c>
      <c r="AG19" s="24"/>
      <c r="AH19" s="24"/>
    </row>
    <row r="20" customHeight="1" spans="1:34">
      <c r="A20" s="20"/>
      <c r="B20" s="20"/>
      <c r="C20" s="20"/>
      <c r="D20" s="65"/>
      <c r="E20" s="65"/>
      <c r="F20" s="65"/>
      <c r="G20" s="65"/>
      <c r="H20" s="65"/>
      <c r="I20" s="22"/>
      <c r="J20" s="65"/>
      <c r="K20" s="65"/>
      <c r="L20" s="65"/>
      <c r="M20" s="65"/>
      <c r="N20" s="65"/>
      <c r="O20" s="65"/>
      <c r="P20" s="65"/>
      <c r="Q20" s="65"/>
      <c r="R20" s="21"/>
      <c r="S20" s="21"/>
      <c r="T20" s="21"/>
      <c r="U20" s="21"/>
      <c r="V20" s="21"/>
      <c r="W20" s="22"/>
      <c r="X20" s="20"/>
      <c r="Y20" s="20"/>
      <c r="Z20" s="20"/>
      <c r="AA20" s="23"/>
      <c r="AB20" s="23"/>
      <c r="AC20" s="23"/>
      <c r="AD20" s="23"/>
      <c r="AE20" s="23"/>
      <c r="AF20" s="23" t="str">
        <f t="shared" si="0"/>
        <v/>
      </c>
      <c r="AG20" s="24"/>
      <c r="AH20" s="24"/>
    </row>
    <row r="21" customHeight="1" spans="1:34">
      <c r="A21" s="20"/>
      <c r="B21" s="20"/>
      <c r="C21" s="20"/>
      <c r="D21" s="65"/>
      <c r="E21" s="65"/>
      <c r="F21" s="65"/>
      <c r="G21" s="65"/>
      <c r="H21" s="65"/>
      <c r="I21" s="22"/>
      <c r="J21" s="65"/>
      <c r="K21" s="65"/>
      <c r="L21" s="65"/>
      <c r="M21" s="65"/>
      <c r="N21" s="65"/>
      <c r="O21" s="65"/>
      <c r="P21" s="65"/>
      <c r="Q21" s="65"/>
      <c r="R21" s="21"/>
      <c r="S21" s="21"/>
      <c r="T21" s="21"/>
      <c r="U21" s="21"/>
      <c r="V21" s="21"/>
      <c r="W21" s="22"/>
      <c r="X21" s="20"/>
      <c r="Y21" s="20"/>
      <c r="Z21" s="20"/>
      <c r="AA21" s="23"/>
      <c r="AB21" s="23"/>
      <c r="AC21" s="23"/>
      <c r="AD21" s="23"/>
      <c r="AE21" s="23"/>
      <c r="AF21" s="23" t="str">
        <f t="shared" si="0"/>
        <v/>
      </c>
      <c r="AG21" s="24"/>
      <c r="AH21" s="24"/>
    </row>
    <row r="22" customHeight="1" spans="1:34">
      <c r="A22" s="20"/>
      <c r="B22" s="20"/>
      <c r="C22" s="20"/>
      <c r="D22" s="65"/>
      <c r="E22" s="65"/>
      <c r="F22" s="65"/>
      <c r="G22" s="65"/>
      <c r="H22" s="65"/>
      <c r="I22" s="22"/>
      <c r="J22" s="65"/>
      <c r="K22" s="65"/>
      <c r="L22" s="65"/>
      <c r="M22" s="65"/>
      <c r="N22" s="65"/>
      <c r="O22" s="65"/>
      <c r="P22" s="65"/>
      <c r="Q22" s="65"/>
      <c r="R22" s="21"/>
      <c r="S22" s="21"/>
      <c r="T22" s="21"/>
      <c r="U22" s="21"/>
      <c r="V22" s="21"/>
      <c r="W22" s="22"/>
      <c r="X22" s="20"/>
      <c r="Y22" s="20"/>
      <c r="Z22" s="20"/>
      <c r="AA22" s="23"/>
      <c r="AB22" s="23"/>
      <c r="AC22" s="23"/>
      <c r="AD22" s="23"/>
      <c r="AE22" s="23"/>
      <c r="AF22" s="23" t="str">
        <f t="shared" si="0"/>
        <v/>
      </c>
      <c r="AG22" s="24"/>
      <c r="AH22" s="24"/>
    </row>
    <row r="23" customHeight="1" spans="1:34">
      <c r="A23" s="20"/>
      <c r="B23" s="20"/>
      <c r="C23" s="20"/>
      <c r="D23" s="65"/>
      <c r="E23" s="65"/>
      <c r="F23" s="65"/>
      <c r="G23" s="65"/>
      <c r="H23" s="65"/>
      <c r="I23" s="22"/>
      <c r="J23" s="65"/>
      <c r="K23" s="65"/>
      <c r="L23" s="65"/>
      <c r="M23" s="65"/>
      <c r="N23" s="65"/>
      <c r="O23" s="65"/>
      <c r="P23" s="65"/>
      <c r="Q23" s="65"/>
      <c r="R23" s="21"/>
      <c r="S23" s="21"/>
      <c r="T23" s="21"/>
      <c r="U23" s="21"/>
      <c r="V23" s="21"/>
      <c r="W23" s="22"/>
      <c r="X23" s="20"/>
      <c r="Y23" s="20"/>
      <c r="Z23" s="20"/>
      <c r="AA23" s="23"/>
      <c r="AB23" s="23"/>
      <c r="AC23" s="23"/>
      <c r="AD23" s="23"/>
      <c r="AE23" s="23"/>
      <c r="AF23" s="23" t="str">
        <f t="shared" si="0"/>
        <v/>
      </c>
      <c r="AG23" s="24"/>
      <c r="AH23" s="24"/>
    </row>
    <row r="24" customHeight="1" spans="1:34">
      <c r="A24" s="20"/>
      <c r="B24" s="20"/>
      <c r="C24" s="20"/>
      <c r="D24" s="65"/>
      <c r="E24" s="65"/>
      <c r="F24" s="65"/>
      <c r="G24" s="65"/>
      <c r="H24" s="65"/>
      <c r="I24" s="22"/>
      <c r="J24" s="65"/>
      <c r="K24" s="65"/>
      <c r="L24" s="65"/>
      <c r="M24" s="65"/>
      <c r="N24" s="65"/>
      <c r="O24" s="65"/>
      <c r="P24" s="65"/>
      <c r="Q24" s="65"/>
      <c r="R24" s="21"/>
      <c r="S24" s="21"/>
      <c r="T24" s="21"/>
      <c r="U24" s="21"/>
      <c r="V24" s="21"/>
      <c r="W24" s="22"/>
      <c r="X24" s="20"/>
      <c r="Y24" s="20"/>
      <c r="Z24" s="20"/>
      <c r="AA24" s="23"/>
      <c r="AB24" s="23"/>
      <c r="AC24" s="23"/>
      <c r="AD24" s="23"/>
      <c r="AE24" s="23"/>
      <c r="AF24" s="23" t="str">
        <f t="shared" si="0"/>
        <v/>
      </c>
      <c r="AG24" s="24"/>
      <c r="AH24" s="24"/>
    </row>
    <row r="25" customHeight="1" spans="1:34">
      <c r="A25" s="20"/>
      <c r="B25" s="20"/>
      <c r="C25" s="20"/>
      <c r="D25" s="65"/>
      <c r="E25" s="65"/>
      <c r="F25" s="65"/>
      <c r="G25" s="65"/>
      <c r="H25" s="65"/>
      <c r="I25" s="22"/>
      <c r="J25" s="65"/>
      <c r="K25" s="65"/>
      <c r="L25" s="65"/>
      <c r="M25" s="65"/>
      <c r="N25" s="65"/>
      <c r="O25" s="65"/>
      <c r="P25" s="65"/>
      <c r="Q25" s="65"/>
      <c r="R25" s="21"/>
      <c r="S25" s="21"/>
      <c r="T25" s="21"/>
      <c r="U25" s="21"/>
      <c r="V25" s="21"/>
      <c r="W25" s="22"/>
      <c r="X25" s="20"/>
      <c r="Y25" s="20"/>
      <c r="Z25" s="20"/>
      <c r="AA25" s="23"/>
      <c r="AB25" s="23"/>
      <c r="AC25" s="23"/>
      <c r="AD25" s="23"/>
      <c r="AE25" s="23"/>
      <c r="AF25" s="23" t="str">
        <f t="shared" si="0"/>
        <v/>
      </c>
      <c r="AG25" s="24"/>
      <c r="AH25" s="24"/>
    </row>
    <row r="26" customHeight="1" spans="1:34">
      <c r="A26" s="20"/>
      <c r="B26" s="20"/>
      <c r="C26" s="20"/>
      <c r="D26" s="65"/>
      <c r="E26" s="65"/>
      <c r="F26" s="65"/>
      <c r="G26" s="65"/>
      <c r="H26" s="65"/>
      <c r="I26" s="65"/>
      <c r="J26" s="65"/>
      <c r="K26" s="65"/>
      <c r="L26" s="65"/>
      <c r="M26" s="65"/>
      <c r="N26" s="65"/>
      <c r="O26" s="65"/>
      <c r="P26" s="65"/>
      <c r="Q26" s="65"/>
      <c r="R26" s="21"/>
      <c r="S26" s="21"/>
      <c r="T26" s="21"/>
      <c r="U26" s="21"/>
      <c r="V26" s="21"/>
      <c r="W26" s="22"/>
      <c r="X26" s="20"/>
      <c r="Y26" s="20"/>
      <c r="Z26" s="20"/>
      <c r="AA26" s="23"/>
      <c r="AB26" s="23"/>
      <c r="AC26" s="23"/>
      <c r="AD26" s="23"/>
      <c r="AE26" s="23"/>
      <c r="AF26" s="23" t="str">
        <f t="shared" si="0"/>
        <v/>
      </c>
      <c r="AG26" s="24"/>
      <c r="AH26" s="24"/>
    </row>
    <row r="27" customHeight="1" spans="1:34">
      <c r="A27" s="25" t="s">
        <v>241</v>
      </c>
      <c r="B27" s="66"/>
      <c r="C27" s="66"/>
      <c r="D27" s="66"/>
      <c r="E27" s="66"/>
      <c r="F27" s="66"/>
      <c r="G27" s="66"/>
      <c r="H27" s="66"/>
      <c r="I27" s="66"/>
      <c r="J27" s="66"/>
      <c r="K27" s="66"/>
      <c r="L27" s="66"/>
      <c r="M27" s="66"/>
      <c r="N27" s="66"/>
      <c r="O27" s="66"/>
      <c r="P27" s="66"/>
      <c r="Q27" s="66"/>
      <c r="R27" s="40"/>
      <c r="S27" s="40"/>
      <c r="T27" s="40"/>
      <c r="U27" s="40"/>
      <c r="V27" s="40"/>
      <c r="W27" s="22"/>
      <c r="X27" s="20"/>
      <c r="Y27" s="20"/>
      <c r="Z27" s="20"/>
      <c r="AA27" s="23"/>
      <c r="AB27" s="23">
        <f ca="1">SUM(AB6:上一行)</f>
        <v>0</v>
      </c>
      <c r="AC27" s="23">
        <f ca="1">SUM(AC6:上一行)</f>
        <v>0</v>
      </c>
      <c r="AD27" s="23">
        <f ca="1">SUM(AD6:上一行)</f>
        <v>0</v>
      </c>
      <c r="AE27" s="23">
        <f ca="1">SUM(AE6:上一行)</f>
        <v>0</v>
      </c>
      <c r="AF27" s="23" t="str">
        <f ca="1" t="shared" si="0"/>
        <v/>
      </c>
      <c r="AG27" s="24"/>
      <c r="AH27" s="24"/>
    </row>
    <row r="28" customHeight="1" spans="1:34">
      <c r="A28" s="25" t="s">
        <v>554</v>
      </c>
      <c r="B28" s="66"/>
      <c r="C28" s="66"/>
      <c r="D28" s="66"/>
      <c r="E28" s="66"/>
      <c r="F28" s="66"/>
      <c r="G28" s="66"/>
      <c r="H28" s="66"/>
      <c r="I28" s="66"/>
      <c r="J28" s="66"/>
      <c r="K28" s="66"/>
      <c r="L28" s="66"/>
      <c r="M28" s="66"/>
      <c r="N28" s="66"/>
      <c r="O28" s="66"/>
      <c r="P28" s="66"/>
      <c r="Q28" s="66"/>
      <c r="R28" s="40"/>
      <c r="S28" s="40"/>
      <c r="T28" s="40"/>
      <c r="U28" s="40"/>
      <c r="V28" s="40"/>
      <c r="W28" s="22"/>
      <c r="X28" s="20"/>
      <c r="Y28" s="20"/>
      <c r="Z28" s="20"/>
      <c r="AA28" s="23"/>
      <c r="AB28" s="23"/>
      <c r="AC28" s="23"/>
      <c r="AD28" s="23"/>
      <c r="AE28" s="23"/>
      <c r="AF28" s="23" t="str">
        <f t="shared" si="0"/>
        <v/>
      </c>
      <c r="AG28" s="24"/>
      <c r="AH28" s="24"/>
    </row>
    <row r="29" customHeight="1" spans="1:34">
      <c r="A29" s="25" t="s">
        <v>1027</v>
      </c>
      <c r="B29" s="66"/>
      <c r="C29" s="66"/>
      <c r="D29" s="66"/>
      <c r="E29" s="66"/>
      <c r="F29" s="66"/>
      <c r="G29" s="66"/>
      <c r="H29" s="66"/>
      <c r="I29" s="66"/>
      <c r="J29" s="66"/>
      <c r="K29" s="66"/>
      <c r="L29" s="66"/>
      <c r="M29" s="66"/>
      <c r="N29" s="66"/>
      <c r="O29" s="66"/>
      <c r="P29" s="66"/>
      <c r="Q29" s="66"/>
      <c r="R29" s="40"/>
      <c r="S29" s="40"/>
      <c r="T29" s="40"/>
      <c r="U29" s="40"/>
      <c r="V29" s="40"/>
      <c r="W29" s="22"/>
      <c r="X29" s="20"/>
      <c r="Y29" s="20"/>
      <c r="Z29" s="20"/>
      <c r="AA29" s="23"/>
      <c r="AB29" s="23">
        <f ca="1">AB27-AB28</f>
        <v>0</v>
      </c>
      <c r="AC29" s="23">
        <f ca="1">AC27-AC28</f>
        <v>0</v>
      </c>
      <c r="AD29" s="23">
        <f ca="1">AD27-AD28</f>
        <v>0</v>
      </c>
      <c r="AE29" s="23">
        <f ca="1">AE27-AE28</f>
        <v>0</v>
      </c>
      <c r="AF29" s="23" t="str">
        <f ca="1" t="shared" si="0"/>
        <v/>
      </c>
      <c r="AG29" s="24"/>
      <c r="AH29" s="24"/>
    </row>
    <row r="30" customHeight="1" spans="1:30">
      <c r="A30" s="27" t="e">
        <f>#REF!&amp;#REF!</f>
        <v>#REF!</v>
      </c>
      <c r="Y30" s="16"/>
      <c r="AC30" s="79"/>
      <c r="AD30" s="79" t="e">
        <f>"评估人员："&amp;#REF!</f>
        <v>#REF!</v>
      </c>
    </row>
    <row r="31" customHeight="1" spans="1:1">
      <c r="A31" s="27" t="e">
        <f>CONCATENATE(#REF!,#REF!,#REF!,#REF!,#REF!,#REF!,#REF!)</f>
        <v>#REF!</v>
      </c>
    </row>
  </sheetData>
  <mergeCells count="32">
    <mergeCell ref="A1:AG1"/>
    <mergeCell ref="A2:AG2"/>
    <mergeCell ref="Q4:T4"/>
    <mergeCell ref="V4:Y4"/>
    <mergeCell ref="A27:R27"/>
    <mergeCell ref="A28:R28"/>
    <mergeCell ref="A29:R29"/>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U4:U5"/>
    <mergeCell ref="Z4:Z5"/>
    <mergeCell ref="AA4:AA5"/>
    <mergeCell ref="AB4:AB5"/>
    <mergeCell ref="AC4:AC5"/>
    <mergeCell ref="AD4:AD5"/>
    <mergeCell ref="AE4:AE5"/>
    <mergeCell ref="AF4:AF5"/>
    <mergeCell ref="AG4:AG5"/>
  </mergeCells>
  <dataValidations count="1">
    <dataValidation allowBlank="1" showInputMessage="1" showErrorMessage="1" prompt="①土地使用权帐面值应按评估基准日财务帐列示的金额填列；②“土地开发程度”指基准日达到的状态，如“七通一平”；③“用地性质”指划拨地或出让地；“土地用途”指“工业、商业、住宅、综合”等；④“宗地面积”指纳入本次评估范围的地块面积；⑤“他项权利”指是否存在抵押等他项权利；⑥“土地使用起始时间”是指第一个使用权人取得土地使用权的日期。" sqref="A1:AG1"/>
  </dataValidations>
  <printOptions horizontalCentered="1"/>
  <pageMargins left="0.35" right="0.35" top="0.79" bottom="0.79" header="0.94" footer="0.51"/>
  <pageSetup paperSize="9" fitToHeight="0" orientation="landscape" blackAndWhite="1" verticalDpi="600"/>
  <headerFooter alignWithMargins="0">
    <oddHeader>&amp;R&amp;"宋体,常规"表4-12-1
共&amp;N页，第&amp;P页</oddHeader>
  </headerFooter>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 sqref="A1:P1"/>
    </sheetView>
  </sheetViews>
  <sheetFormatPr defaultColWidth="8.6" defaultRowHeight="13.2"/>
  <cols>
    <col min="1" max="1" width="5.1" style="11" customWidth="1"/>
    <col min="2" max="2" width="14.5" style="11" customWidth="1"/>
    <col min="3" max="3" width="11.6" style="11" customWidth="1"/>
    <col min="4" max="7" width="7.7" style="11" customWidth="1"/>
    <col min="8" max="8" width="10.7" style="11" customWidth="1"/>
    <col min="9" max="9" width="7.7" style="11" customWidth="1"/>
    <col min="10" max="10" width="8.8" style="11" hidden="1" customWidth="1" outlineLevel="1"/>
    <col min="11" max="11" width="9.8" style="11" customWidth="1" collapsed="1"/>
    <col min="12" max="12" width="8.5" style="11" customWidth="1"/>
    <col min="13" max="13" width="13.3" style="11" customWidth="1"/>
    <col min="14" max="14" width="8.6" style="11" customWidth="1"/>
    <col min="15" max="15" width="9.3" style="11" customWidth="1"/>
    <col min="16" max="32" width="9" style="11"/>
    <col min="33" max="16384" width="8.6" style="11"/>
  </cols>
  <sheetData>
    <row r="1" s="9" customFormat="1" ht="30" customHeight="1" spans="1:15">
      <c r="A1" s="12" t="s">
        <v>1028</v>
      </c>
      <c r="B1" s="13"/>
      <c r="C1" s="13"/>
      <c r="D1" s="13"/>
      <c r="E1" s="13"/>
      <c r="F1" s="13"/>
      <c r="G1" s="13"/>
      <c r="H1" s="13"/>
      <c r="I1" s="13"/>
      <c r="J1" s="13"/>
      <c r="K1" s="13"/>
      <c r="L1" s="13"/>
      <c r="M1" s="13"/>
      <c r="N1" s="13"/>
      <c r="O1" s="13"/>
    </row>
    <row r="2" ht="14.25" customHeight="1" spans="1:15">
      <c r="A2" s="14" t="e">
        <f>CONCATENATE(#REF!,#REF!,#REF!,#REF!,#REF!,#REF!,#REF!)</f>
        <v>#REF!</v>
      </c>
      <c r="B2" s="14"/>
      <c r="C2" s="14"/>
      <c r="D2" s="14"/>
      <c r="E2" s="14"/>
      <c r="F2" s="14"/>
      <c r="G2" s="14"/>
      <c r="H2" s="14"/>
      <c r="I2" s="14"/>
      <c r="J2" s="14"/>
      <c r="K2" s="14"/>
      <c r="L2" s="15"/>
      <c r="M2" s="15"/>
      <c r="N2" s="15"/>
      <c r="O2" s="15"/>
    </row>
    <row r="3" ht="15.75" customHeight="1" spans="1:15">
      <c r="A3" s="16" t="e">
        <f>#REF!&amp;#REF!</f>
        <v>#REF!</v>
      </c>
      <c r="O3" s="17" t="s">
        <v>168</v>
      </c>
    </row>
    <row r="4" s="56" customFormat="1" ht="27.75" customHeight="1" spans="1:15">
      <c r="A4" s="60" t="s">
        <v>169</v>
      </c>
      <c r="B4" s="60" t="s">
        <v>1029</v>
      </c>
      <c r="C4" s="60" t="s">
        <v>1030</v>
      </c>
      <c r="D4" s="60" t="s">
        <v>1031</v>
      </c>
      <c r="E4" s="60" t="s">
        <v>513</v>
      </c>
      <c r="F4" s="60" t="s">
        <v>1032</v>
      </c>
      <c r="G4" s="60" t="s">
        <v>1033</v>
      </c>
      <c r="H4" s="60" t="s">
        <v>1034</v>
      </c>
      <c r="I4" s="60" t="s">
        <v>427</v>
      </c>
      <c r="J4" s="57" t="s">
        <v>141</v>
      </c>
      <c r="K4" s="55" t="s">
        <v>142</v>
      </c>
      <c r="L4" s="55" t="s">
        <v>1035</v>
      </c>
      <c r="M4" s="55" t="s">
        <v>143</v>
      </c>
      <c r="N4" s="55" t="s">
        <v>171</v>
      </c>
      <c r="O4" s="55" t="s">
        <v>240</v>
      </c>
    </row>
    <row r="5" ht="15.75" customHeight="1" spans="1:15">
      <c r="A5" s="61"/>
      <c r="B5" s="61"/>
      <c r="C5" s="61"/>
      <c r="D5" s="61"/>
      <c r="E5" s="22"/>
      <c r="F5" s="61"/>
      <c r="G5" s="61"/>
      <c r="H5" s="61"/>
      <c r="I5" s="62"/>
      <c r="J5" s="23"/>
      <c r="K5" s="23"/>
      <c r="L5" s="58"/>
      <c r="M5" s="23"/>
      <c r="N5" s="23" t="str">
        <f>IF(K5=0,"",(M5-K5)/K5*100)</f>
        <v/>
      </c>
      <c r="O5" s="24"/>
    </row>
    <row r="6" ht="15.75" customHeight="1" spans="1:15">
      <c r="A6" s="61"/>
      <c r="B6" s="61"/>
      <c r="C6" s="61"/>
      <c r="D6" s="61"/>
      <c r="E6" s="22"/>
      <c r="F6" s="61"/>
      <c r="G6" s="61"/>
      <c r="H6" s="61"/>
      <c r="I6" s="62"/>
      <c r="J6" s="23"/>
      <c r="K6" s="23"/>
      <c r="L6" s="58"/>
      <c r="M6" s="23"/>
      <c r="N6" s="23"/>
      <c r="O6" s="24"/>
    </row>
    <row r="7" ht="15.75" customHeight="1" spans="1:15">
      <c r="A7" s="61"/>
      <c r="B7" s="61"/>
      <c r="C7" s="61"/>
      <c r="D7" s="61"/>
      <c r="E7" s="22"/>
      <c r="F7" s="61"/>
      <c r="G7" s="61"/>
      <c r="H7" s="61"/>
      <c r="I7" s="62"/>
      <c r="J7" s="23"/>
      <c r="K7" s="23"/>
      <c r="L7" s="58"/>
      <c r="M7" s="23"/>
      <c r="N7" s="23"/>
      <c r="O7" s="24"/>
    </row>
    <row r="8" ht="15.75" customHeight="1" spans="1:15">
      <c r="A8" s="61"/>
      <c r="B8" s="61"/>
      <c r="C8" s="61"/>
      <c r="D8" s="61"/>
      <c r="E8" s="22"/>
      <c r="F8" s="61"/>
      <c r="G8" s="61"/>
      <c r="H8" s="61"/>
      <c r="I8" s="62"/>
      <c r="J8" s="23"/>
      <c r="K8" s="23"/>
      <c r="L8" s="58"/>
      <c r="M8" s="23"/>
      <c r="N8" s="23"/>
      <c r="O8" s="24"/>
    </row>
    <row r="9" ht="15.75" customHeight="1" spans="1:15">
      <c r="A9" s="61"/>
      <c r="B9" s="61"/>
      <c r="C9" s="61"/>
      <c r="D9" s="61"/>
      <c r="E9" s="22"/>
      <c r="F9" s="61"/>
      <c r="G9" s="61"/>
      <c r="H9" s="61"/>
      <c r="I9" s="62"/>
      <c r="J9" s="23"/>
      <c r="K9" s="23"/>
      <c r="L9" s="58"/>
      <c r="M9" s="23"/>
      <c r="N9" s="23"/>
      <c r="O9" s="24"/>
    </row>
    <row r="10" ht="15.75" customHeight="1" spans="1:15">
      <c r="A10" s="61"/>
      <c r="B10" s="61"/>
      <c r="C10" s="61"/>
      <c r="D10" s="61"/>
      <c r="E10" s="22"/>
      <c r="F10" s="61"/>
      <c r="G10" s="61"/>
      <c r="H10" s="61"/>
      <c r="I10" s="62"/>
      <c r="J10" s="23"/>
      <c r="K10" s="23"/>
      <c r="L10" s="58"/>
      <c r="M10" s="23"/>
      <c r="N10" s="23"/>
      <c r="O10" s="24"/>
    </row>
    <row r="11" ht="15.75" customHeight="1" spans="1:15">
      <c r="A11" s="61"/>
      <c r="B11" s="61"/>
      <c r="C11" s="61"/>
      <c r="D11" s="61"/>
      <c r="E11" s="22"/>
      <c r="F11" s="61"/>
      <c r="G11" s="61"/>
      <c r="H11" s="61"/>
      <c r="I11" s="62"/>
      <c r="J11" s="23"/>
      <c r="K11" s="23"/>
      <c r="L11" s="58"/>
      <c r="M11" s="23"/>
      <c r="N11" s="23"/>
      <c r="O11" s="24"/>
    </row>
    <row r="12" ht="15.75" customHeight="1" spans="1:15">
      <c r="A12" s="61"/>
      <c r="B12" s="61"/>
      <c r="C12" s="61"/>
      <c r="D12" s="61"/>
      <c r="E12" s="22"/>
      <c r="F12" s="61"/>
      <c r="G12" s="61"/>
      <c r="H12" s="61"/>
      <c r="I12" s="62"/>
      <c r="J12" s="23"/>
      <c r="K12" s="23"/>
      <c r="L12" s="58"/>
      <c r="M12" s="23"/>
      <c r="N12" s="23"/>
      <c r="O12" s="24"/>
    </row>
    <row r="13" ht="15.75" customHeight="1" spans="1:15">
      <c r="A13" s="61"/>
      <c r="B13" s="61"/>
      <c r="C13" s="61"/>
      <c r="D13" s="61"/>
      <c r="E13" s="22"/>
      <c r="F13" s="61"/>
      <c r="G13" s="61"/>
      <c r="H13" s="61"/>
      <c r="I13" s="62"/>
      <c r="J13" s="23"/>
      <c r="K13" s="23"/>
      <c r="L13" s="58"/>
      <c r="M13" s="23"/>
      <c r="N13" s="23"/>
      <c r="O13" s="24"/>
    </row>
    <row r="14" ht="15.75" customHeight="1" spans="1:15">
      <c r="A14" s="61"/>
      <c r="B14" s="61"/>
      <c r="C14" s="61"/>
      <c r="D14" s="61"/>
      <c r="E14" s="22"/>
      <c r="F14" s="61"/>
      <c r="G14" s="61"/>
      <c r="H14" s="61"/>
      <c r="I14" s="62"/>
      <c r="J14" s="23"/>
      <c r="K14" s="23"/>
      <c r="L14" s="58"/>
      <c r="M14" s="23"/>
      <c r="N14" s="23"/>
      <c r="O14" s="24"/>
    </row>
    <row r="15" ht="15.75" customHeight="1" spans="1:15">
      <c r="A15" s="61"/>
      <c r="B15" s="61"/>
      <c r="C15" s="61"/>
      <c r="D15" s="61"/>
      <c r="E15" s="22"/>
      <c r="F15" s="61"/>
      <c r="G15" s="61"/>
      <c r="H15" s="61"/>
      <c r="I15" s="62"/>
      <c r="J15" s="23"/>
      <c r="K15" s="23"/>
      <c r="L15" s="58"/>
      <c r="M15" s="23"/>
      <c r="N15" s="23"/>
      <c r="O15" s="24"/>
    </row>
    <row r="16" ht="15.75" customHeight="1" spans="1:15">
      <c r="A16" s="61"/>
      <c r="B16" s="61"/>
      <c r="C16" s="61"/>
      <c r="D16" s="61"/>
      <c r="E16" s="22"/>
      <c r="F16" s="61"/>
      <c r="G16" s="61"/>
      <c r="H16" s="61"/>
      <c r="I16" s="62"/>
      <c r="J16" s="23"/>
      <c r="K16" s="23"/>
      <c r="L16" s="58"/>
      <c r="M16" s="23"/>
      <c r="N16" s="23"/>
      <c r="O16" s="24"/>
    </row>
    <row r="17" ht="15.75" customHeight="1" spans="1:15">
      <c r="A17" s="61"/>
      <c r="B17" s="61"/>
      <c r="C17" s="61"/>
      <c r="D17" s="61"/>
      <c r="E17" s="22"/>
      <c r="F17" s="61"/>
      <c r="G17" s="61"/>
      <c r="H17" s="61"/>
      <c r="I17" s="62"/>
      <c r="J17" s="23"/>
      <c r="K17" s="23"/>
      <c r="L17" s="58"/>
      <c r="M17" s="23"/>
      <c r="N17" s="23"/>
      <c r="O17" s="24"/>
    </row>
    <row r="18" ht="15.75" customHeight="1" spans="1:15">
      <c r="A18" s="61"/>
      <c r="B18" s="61"/>
      <c r="C18" s="61"/>
      <c r="D18" s="61"/>
      <c r="E18" s="22"/>
      <c r="F18" s="61"/>
      <c r="G18" s="61"/>
      <c r="H18" s="61"/>
      <c r="I18" s="62"/>
      <c r="J18" s="23"/>
      <c r="K18" s="23"/>
      <c r="L18" s="58"/>
      <c r="M18" s="23"/>
      <c r="N18" s="23"/>
      <c r="O18" s="24"/>
    </row>
    <row r="19" ht="15.75" customHeight="1" spans="1:15">
      <c r="A19" s="61"/>
      <c r="B19" s="61"/>
      <c r="C19" s="61"/>
      <c r="D19" s="61"/>
      <c r="E19" s="22"/>
      <c r="F19" s="61"/>
      <c r="G19" s="61"/>
      <c r="H19" s="61"/>
      <c r="I19" s="62"/>
      <c r="J19" s="23"/>
      <c r="K19" s="23"/>
      <c r="L19" s="58"/>
      <c r="M19" s="23"/>
      <c r="N19" s="23"/>
      <c r="O19" s="24"/>
    </row>
    <row r="20" ht="15.75" customHeight="1" spans="1:15">
      <c r="A20" s="61"/>
      <c r="B20" s="61"/>
      <c r="C20" s="61"/>
      <c r="D20" s="61"/>
      <c r="E20" s="22"/>
      <c r="F20" s="61"/>
      <c r="G20" s="61"/>
      <c r="H20" s="61"/>
      <c r="I20" s="62"/>
      <c r="J20" s="23"/>
      <c r="K20" s="23"/>
      <c r="L20" s="58"/>
      <c r="M20" s="23"/>
      <c r="N20" s="23"/>
      <c r="O20" s="24"/>
    </row>
    <row r="21" ht="15.75" customHeight="1" spans="1:15">
      <c r="A21" s="61"/>
      <c r="B21" s="61"/>
      <c r="C21" s="61"/>
      <c r="D21" s="61"/>
      <c r="E21" s="22"/>
      <c r="F21" s="61"/>
      <c r="G21" s="61"/>
      <c r="H21" s="61"/>
      <c r="I21" s="62"/>
      <c r="J21" s="23"/>
      <c r="K21" s="23"/>
      <c r="L21" s="58"/>
      <c r="M21" s="23"/>
      <c r="N21" s="23"/>
      <c r="O21" s="24"/>
    </row>
    <row r="22" ht="15.75" customHeight="1" spans="1:15">
      <c r="A22" s="61"/>
      <c r="B22" s="61"/>
      <c r="C22" s="61"/>
      <c r="D22" s="61"/>
      <c r="E22" s="22"/>
      <c r="F22" s="61"/>
      <c r="G22" s="61"/>
      <c r="H22" s="61"/>
      <c r="I22" s="62"/>
      <c r="J22" s="23"/>
      <c r="K22" s="23"/>
      <c r="L22" s="58"/>
      <c r="M22" s="23"/>
      <c r="N22" s="23"/>
      <c r="O22" s="24"/>
    </row>
    <row r="23" ht="15.75" customHeight="1" spans="1:15">
      <c r="A23" s="20"/>
      <c r="B23" s="21"/>
      <c r="C23" s="22"/>
      <c r="D23" s="20"/>
      <c r="E23" s="22"/>
      <c r="F23" s="23"/>
      <c r="G23" s="23"/>
      <c r="H23" s="23"/>
      <c r="I23" s="62"/>
      <c r="J23" s="23"/>
      <c r="K23" s="23"/>
      <c r="L23" s="58"/>
      <c r="M23" s="23"/>
      <c r="N23" s="23" t="str">
        <f>IF(K23=0,"",(M23-K23)/K23*100)</f>
        <v/>
      </c>
      <c r="O23" s="24"/>
    </row>
    <row r="24" ht="15.75" customHeight="1" spans="1:15">
      <c r="A24" s="25" t="s">
        <v>241</v>
      </c>
      <c r="B24" s="40"/>
      <c r="C24" s="22"/>
      <c r="D24" s="20"/>
      <c r="E24" s="23"/>
      <c r="F24" s="23"/>
      <c r="G24" s="23"/>
      <c r="H24" s="23"/>
      <c r="I24" s="23">
        <f ca="1">SUM(I5:上一行)</f>
        <v>0</v>
      </c>
      <c r="J24" s="23">
        <f ca="1">SUM(J5:上一行)</f>
        <v>0</v>
      </c>
      <c r="K24" s="23">
        <f ca="1">SUM(K5:上一行)</f>
        <v>0</v>
      </c>
      <c r="L24" s="23"/>
      <c r="M24" s="23">
        <f ca="1">SUM(M5:上一行)</f>
        <v>0</v>
      </c>
      <c r="N24" s="23" t="str">
        <f ca="1">IF(K24=0,"",(M24-K24)/K24*100)</f>
        <v/>
      </c>
      <c r="O24" s="24"/>
    </row>
    <row r="25" ht="15.75" customHeight="1" spans="1:15">
      <c r="A25" s="59" t="s">
        <v>554</v>
      </c>
      <c r="B25" s="40"/>
      <c r="C25" s="22"/>
      <c r="D25" s="20"/>
      <c r="E25" s="23"/>
      <c r="F25" s="23"/>
      <c r="G25" s="23"/>
      <c r="H25" s="23"/>
      <c r="I25" s="23"/>
      <c r="J25" s="23"/>
      <c r="K25" s="23"/>
      <c r="L25" s="23"/>
      <c r="M25" s="23"/>
      <c r="N25" s="23" t="str">
        <f>IF(K25=0,"",(M25-K25)/K25*100)</f>
        <v/>
      </c>
      <c r="O25" s="24"/>
    </row>
    <row r="26" ht="15.75" customHeight="1" spans="1:15">
      <c r="A26" s="25" t="s">
        <v>241</v>
      </c>
      <c r="B26" s="40"/>
      <c r="C26" s="22"/>
      <c r="D26" s="20"/>
      <c r="E26" s="23"/>
      <c r="F26" s="23"/>
      <c r="G26" s="23"/>
      <c r="H26" s="23"/>
      <c r="I26" s="23">
        <f ca="1">I24-I25</f>
        <v>0</v>
      </c>
      <c r="J26" s="23">
        <f ca="1">J24-J25</f>
        <v>0</v>
      </c>
      <c r="K26" s="23">
        <f ca="1">K24-K25</f>
        <v>0</v>
      </c>
      <c r="L26" s="23"/>
      <c r="M26" s="23">
        <f ca="1">M24-M25</f>
        <v>0</v>
      </c>
      <c r="N26" s="23" t="str">
        <f ca="1">IF(K26=0,"",(M26-K26)/K26*100)</f>
        <v/>
      </c>
      <c r="O26" s="24"/>
    </row>
    <row r="27" ht="15.75" customHeight="1" spans="1:11">
      <c r="A27" s="27" t="e">
        <f>#REF!&amp;#REF!</f>
        <v>#REF!</v>
      </c>
      <c r="J27" s="16"/>
      <c r="K27" s="16" t="e">
        <f>"评估人员："&amp;#REF!</f>
        <v>#REF!</v>
      </c>
    </row>
    <row r="28" ht="15.75" customHeight="1" spans="1:1">
      <c r="A28" s="27" t="e">
        <f>CONCATENATE(#REF!,#REF!,#REF!,#REF!,#REF!,#REF!,#REF!)</f>
        <v>#REF!</v>
      </c>
    </row>
    <row r="29" ht="15.75" customHeight="1"/>
  </sheetData>
  <mergeCells count="5">
    <mergeCell ref="A1:O1"/>
    <mergeCell ref="A2:O2"/>
    <mergeCell ref="A24:B24"/>
    <mergeCell ref="A25:B25"/>
    <mergeCell ref="A26:B26"/>
  </mergeCells>
  <printOptions horizontalCentered="1"/>
  <pageMargins left="0.35" right="0.35" top="0.79" bottom="0.79" header="0.94" footer="0.51"/>
  <pageSetup paperSize="9" fitToHeight="0" orientation="landscape" blackAndWhite="1" horizontalDpi="600" verticalDpi="600"/>
  <headerFooter alignWithMargins="0">
    <oddHeader>&amp;R&amp;"宋体,常规"表4-12-2
共&amp;N页，第&amp;P页</oddHeader>
  </headerFooter>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A1" sqref="A1:P1"/>
    </sheetView>
  </sheetViews>
  <sheetFormatPr defaultColWidth="8.6" defaultRowHeight="15.75" customHeight="1"/>
  <cols>
    <col min="1" max="1" width="5.7" style="11" customWidth="1"/>
    <col min="2" max="2" width="19.1" style="11" customWidth="1"/>
    <col min="3" max="3" width="5.2" style="11" customWidth="1"/>
    <col min="4" max="4" width="8.1" style="11" customWidth="1"/>
    <col min="5" max="5" width="13.3" style="11" customWidth="1"/>
    <col min="6" max="6" width="13.3" style="11" hidden="1" customWidth="1" outlineLevel="1"/>
    <col min="7" max="7" width="13.3" style="11" customWidth="1" collapsed="1"/>
    <col min="8" max="8" width="9.2" style="11" customWidth="1"/>
    <col min="9" max="9" width="13.3" style="11" customWidth="1"/>
    <col min="10" max="10" width="10.1" style="11" customWidth="1"/>
    <col min="11" max="11" width="11" style="11" customWidth="1"/>
    <col min="12" max="32" width="9" style="11"/>
    <col min="33" max="16384" width="8.6" style="11"/>
  </cols>
  <sheetData>
    <row r="1" s="9" customFormat="1" ht="30" customHeight="1" spans="1:11">
      <c r="A1" s="12" t="s">
        <v>1036</v>
      </c>
      <c r="B1" s="13"/>
      <c r="C1" s="13"/>
      <c r="D1" s="13"/>
      <c r="E1" s="13"/>
      <c r="F1" s="13"/>
      <c r="G1" s="13"/>
      <c r="H1" s="13"/>
      <c r="I1" s="13"/>
      <c r="J1" s="13"/>
      <c r="K1" s="13"/>
    </row>
    <row r="2" ht="14.25" customHeight="1" spans="1:11">
      <c r="A2" s="14" t="e">
        <f>CONCATENATE(#REF!,#REF!,#REF!,#REF!,#REF!,#REF!,#REF!)</f>
        <v>#REF!</v>
      </c>
      <c r="B2" s="14"/>
      <c r="C2" s="14"/>
      <c r="D2" s="14"/>
      <c r="E2" s="14"/>
      <c r="F2" s="14"/>
      <c r="G2" s="14"/>
      <c r="H2" s="15"/>
      <c r="I2" s="15"/>
      <c r="J2" s="15"/>
      <c r="K2" s="15"/>
    </row>
    <row r="3" customHeight="1" spans="1:11">
      <c r="A3" s="16" t="e">
        <f>#REF!&amp;#REF!</f>
        <v>#REF!</v>
      </c>
      <c r="K3" s="17" t="s">
        <v>168</v>
      </c>
    </row>
    <row r="4" s="56" customFormat="1" ht="27.75" customHeight="1" spans="1:11">
      <c r="A4" s="55" t="s">
        <v>169</v>
      </c>
      <c r="B4" s="55" t="s">
        <v>1037</v>
      </c>
      <c r="C4" s="55" t="s">
        <v>513</v>
      </c>
      <c r="D4" s="55" t="s">
        <v>1038</v>
      </c>
      <c r="E4" s="55" t="s">
        <v>427</v>
      </c>
      <c r="F4" s="57" t="s">
        <v>141</v>
      </c>
      <c r="G4" s="55" t="s">
        <v>142</v>
      </c>
      <c r="H4" s="55" t="s">
        <v>1035</v>
      </c>
      <c r="I4" s="55" t="s">
        <v>143</v>
      </c>
      <c r="J4" s="55" t="s">
        <v>171</v>
      </c>
      <c r="K4" s="55" t="s">
        <v>240</v>
      </c>
    </row>
    <row r="5" customHeight="1" spans="1:11">
      <c r="A5" s="20"/>
      <c r="B5" s="21"/>
      <c r="C5" s="22"/>
      <c r="D5" s="20"/>
      <c r="E5" s="23"/>
      <c r="F5" s="23"/>
      <c r="G5" s="23"/>
      <c r="H5" s="58"/>
      <c r="I5" s="23"/>
      <c r="J5" s="23" t="str">
        <f>IF(G5=0,"",(I5-G5)/G5*100)</f>
        <v/>
      </c>
      <c r="K5" s="24"/>
    </row>
    <row r="6" customHeight="1" spans="1:11">
      <c r="A6" s="20"/>
      <c r="B6" s="21"/>
      <c r="C6" s="22"/>
      <c r="D6" s="20"/>
      <c r="E6" s="23"/>
      <c r="F6" s="23"/>
      <c r="G6" s="23"/>
      <c r="H6" s="58"/>
      <c r="I6" s="23"/>
      <c r="J6" s="23"/>
      <c r="K6" s="24"/>
    </row>
    <row r="7" customHeight="1" spans="1:11">
      <c r="A7" s="20"/>
      <c r="B7" s="21"/>
      <c r="C7" s="22"/>
      <c r="D7" s="20"/>
      <c r="E7" s="23"/>
      <c r="F7" s="23"/>
      <c r="G7" s="23"/>
      <c r="H7" s="58"/>
      <c r="I7" s="23"/>
      <c r="J7" s="23"/>
      <c r="K7" s="24"/>
    </row>
    <row r="8" customHeight="1" spans="1:11">
      <c r="A8" s="20"/>
      <c r="B8" s="21"/>
      <c r="C8" s="22"/>
      <c r="D8" s="20"/>
      <c r="E8" s="23"/>
      <c r="F8" s="23"/>
      <c r="G8" s="23"/>
      <c r="H8" s="58"/>
      <c r="I8" s="23"/>
      <c r="J8" s="23"/>
      <c r="K8" s="24"/>
    </row>
    <row r="9" customHeight="1" spans="1:11">
      <c r="A9" s="20"/>
      <c r="B9" s="21"/>
      <c r="C9" s="22"/>
      <c r="D9" s="20"/>
      <c r="E9" s="23"/>
      <c r="F9" s="23"/>
      <c r="G9" s="23"/>
      <c r="H9" s="58"/>
      <c r="I9" s="23"/>
      <c r="J9" s="23"/>
      <c r="K9" s="24"/>
    </row>
    <row r="10" customHeight="1" spans="1:11">
      <c r="A10" s="20"/>
      <c r="B10" s="21"/>
      <c r="C10" s="22"/>
      <c r="D10" s="20"/>
      <c r="E10" s="23"/>
      <c r="F10" s="23"/>
      <c r="G10" s="23"/>
      <c r="H10" s="58"/>
      <c r="I10" s="23"/>
      <c r="J10" s="23"/>
      <c r="K10" s="24"/>
    </row>
    <row r="11" customHeight="1" spans="1:11">
      <c r="A11" s="20"/>
      <c r="B11" s="21"/>
      <c r="C11" s="22"/>
      <c r="D11" s="20"/>
      <c r="E11" s="23"/>
      <c r="F11" s="23"/>
      <c r="G11" s="23"/>
      <c r="H11" s="58"/>
      <c r="I11" s="23"/>
      <c r="J11" s="23"/>
      <c r="K11" s="24"/>
    </row>
    <row r="12" customHeight="1" spans="1:11">
      <c r="A12" s="20"/>
      <c r="B12" s="21"/>
      <c r="C12" s="22"/>
      <c r="D12" s="20"/>
      <c r="E12" s="23"/>
      <c r="F12" s="23"/>
      <c r="G12" s="23"/>
      <c r="H12" s="58"/>
      <c r="I12" s="23"/>
      <c r="J12" s="23"/>
      <c r="K12" s="24"/>
    </row>
    <row r="13" customHeight="1" spans="1:11">
      <c r="A13" s="20"/>
      <c r="B13" s="21"/>
      <c r="C13" s="22"/>
      <c r="D13" s="20"/>
      <c r="E13" s="23"/>
      <c r="F13" s="23"/>
      <c r="G13" s="23"/>
      <c r="H13" s="58"/>
      <c r="I13" s="23"/>
      <c r="J13" s="23"/>
      <c r="K13" s="24"/>
    </row>
    <row r="14" customHeight="1" spans="1:11">
      <c r="A14" s="20"/>
      <c r="B14" s="21"/>
      <c r="C14" s="22"/>
      <c r="D14" s="20"/>
      <c r="E14" s="23"/>
      <c r="F14" s="23"/>
      <c r="G14" s="23"/>
      <c r="H14" s="58"/>
      <c r="I14" s="23"/>
      <c r="J14" s="23"/>
      <c r="K14" s="24"/>
    </row>
    <row r="15" customHeight="1" spans="1:11">
      <c r="A15" s="20"/>
      <c r="B15" s="21"/>
      <c r="C15" s="22"/>
      <c r="D15" s="20"/>
      <c r="E15" s="23"/>
      <c r="F15" s="23"/>
      <c r="G15" s="23"/>
      <c r="H15" s="58"/>
      <c r="I15" s="23"/>
      <c r="J15" s="23"/>
      <c r="K15" s="24"/>
    </row>
    <row r="16" customHeight="1" spans="1:11">
      <c r="A16" s="20"/>
      <c r="B16" s="21"/>
      <c r="C16" s="22"/>
      <c r="D16" s="20"/>
      <c r="E16" s="23"/>
      <c r="F16" s="23"/>
      <c r="G16" s="23"/>
      <c r="H16" s="58"/>
      <c r="I16" s="23"/>
      <c r="J16" s="23"/>
      <c r="K16" s="24"/>
    </row>
    <row r="17" customHeight="1" spans="1:11">
      <c r="A17" s="20"/>
      <c r="B17" s="21"/>
      <c r="C17" s="22"/>
      <c r="D17" s="20"/>
      <c r="E17" s="23"/>
      <c r="F17" s="23"/>
      <c r="G17" s="23"/>
      <c r="H17" s="58"/>
      <c r="I17" s="23"/>
      <c r="J17" s="23"/>
      <c r="K17" s="24"/>
    </row>
    <row r="18" customHeight="1" spans="1:11">
      <c r="A18" s="20"/>
      <c r="B18" s="21"/>
      <c r="C18" s="22"/>
      <c r="D18" s="20"/>
      <c r="E18" s="23"/>
      <c r="F18" s="23"/>
      <c r="G18" s="23"/>
      <c r="H18" s="58"/>
      <c r="I18" s="23"/>
      <c r="J18" s="23"/>
      <c r="K18" s="24"/>
    </row>
    <row r="19" customHeight="1" spans="1:11">
      <c r="A19" s="20"/>
      <c r="B19" s="21"/>
      <c r="C19" s="22"/>
      <c r="D19" s="20"/>
      <c r="E19" s="23"/>
      <c r="F19" s="23"/>
      <c r="G19" s="23"/>
      <c r="H19" s="58"/>
      <c r="I19" s="23"/>
      <c r="J19" s="23"/>
      <c r="K19" s="24"/>
    </row>
    <row r="20" customHeight="1" spans="1:11">
      <c r="A20" s="20"/>
      <c r="B20" s="21"/>
      <c r="C20" s="22"/>
      <c r="D20" s="20"/>
      <c r="E20" s="23"/>
      <c r="F20" s="23"/>
      <c r="G20" s="23"/>
      <c r="H20" s="58"/>
      <c r="I20" s="23"/>
      <c r="J20" s="23"/>
      <c r="K20" s="24"/>
    </row>
    <row r="21" customHeight="1" spans="1:11">
      <c r="A21" s="20"/>
      <c r="B21" s="21"/>
      <c r="C21" s="22"/>
      <c r="D21" s="20"/>
      <c r="E21" s="23"/>
      <c r="F21" s="23"/>
      <c r="G21" s="23"/>
      <c r="H21" s="58"/>
      <c r="I21" s="23"/>
      <c r="J21" s="23"/>
      <c r="K21" s="24"/>
    </row>
    <row r="22" customHeight="1" spans="1:11">
      <c r="A22" s="20"/>
      <c r="B22" s="21"/>
      <c r="C22" s="22"/>
      <c r="D22" s="20"/>
      <c r="E22" s="23"/>
      <c r="F22" s="23"/>
      <c r="G22" s="23"/>
      <c r="H22" s="58"/>
      <c r="I22" s="23"/>
      <c r="J22" s="23" t="str">
        <f t="shared" ref="J22:J28" si="0">IF(G22=0,"",(I22-G22)/G22*100)</f>
        <v/>
      </c>
      <c r="K22" s="24"/>
    </row>
    <row r="23" customHeight="1" spans="1:11">
      <c r="A23" s="20"/>
      <c r="B23" s="21"/>
      <c r="C23" s="22"/>
      <c r="D23" s="20"/>
      <c r="E23" s="23"/>
      <c r="F23" s="23"/>
      <c r="G23" s="23"/>
      <c r="H23" s="58"/>
      <c r="I23" s="23"/>
      <c r="J23" s="23" t="str">
        <f t="shared" si="0"/>
        <v/>
      </c>
      <c r="K23" s="24"/>
    </row>
    <row r="24" customHeight="1" spans="1:11">
      <c r="A24" s="20"/>
      <c r="B24" s="21"/>
      <c r="C24" s="22"/>
      <c r="D24" s="20"/>
      <c r="E24" s="23"/>
      <c r="F24" s="23"/>
      <c r="G24" s="23"/>
      <c r="H24" s="58"/>
      <c r="I24" s="23"/>
      <c r="J24" s="23" t="str">
        <f t="shared" si="0"/>
        <v/>
      </c>
      <c r="K24" s="24"/>
    </row>
    <row r="25" customHeight="1" spans="1:11">
      <c r="A25" s="20"/>
      <c r="B25" s="21"/>
      <c r="C25" s="22"/>
      <c r="D25" s="20"/>
      <c r="E25" s="23"/>
      <c r="F25" s="23"/>
      <c r="G25" s="23"/>
      <c r="H25" s="58"/>
      <c r="I25" s="23"/>
      <c r="J25" s="23" t="str">
        <f t="shared" si="0"/>
        <v/>
      </c>
      <c r="K25" s="24"/>
    </row>
    <row r="26" customHeight="1" spans="1:11">
      <c r="A26" s="59" t="s">
        <v>241</v>
      </c>
      <c r="B26" s="40"/>
      <c r="C26" s="22"/>
      <c r="D26" s="20"/>
      <c r="E26" s="23">
        <f ca="1">SUM(E5:上一行)</f>
        <v>0</v>
      </c>
      <c r="F26" s="23">
        <f ca="1">SUM(F5:上一行)</f>
        <v>0</v>
      </c>
      <c r="G26" s="23">
        <f ca="1">SUM(G5:上一行)</f>
        <v>0</v>
      </c>
      <c r="H26" s="23"/>
      <c r="I26" s="23">
        <f ca="1">SUM(I5:上一行)</f>
        <v>0</v>
      </c>
      <c r="J26" s="23" t="str">
        <f ca="1" t="shared" si="0"/>
        <v/>
      </c>
      <c r="K26" s="24"/>
    </row>
    <row r="27" customHeight="1" spans="1:11">
      <c r="A27" s="25" t="s">
        <v>554</v>
      </c>
      <c r="B27" s="40"/>
      <c r="C27" s="22"/>
      <c r="D27" s="20"/>
      <c r="E27" s="23"/>
      <c r="F27" s="23"/>
      <c r="G27" s="23"/>
      <c r="H27" s="23"/>
      <c r="I27" s="23"/>
      <c r="J27" s="23" t="str">
        <f t="shared" si="0"/>
        <v/>
      </c>
      <c r="K27" s="24"/>
    </row>
    <row r="28" customHeight="1" spans="1:11">
      <c r="A28" s="25" t="s">
        <v>241</v>
      </c>
      <c r="B28" s="40"/>
      <c r="C28" s="22"/>
      <c r="D28" s="20"/>
      <c r="E28" s="23">
        <f ca="1">E26-E27</f>
        <v>0</v>
      </c>
      <c r="F28" s="23">
        <f ca="1">F26-F27</f>
        <v>0</v>
      </c>
      <c r="G28" s="23">
        <f ca="1">G26-G27</f>
        <v>0</v>
      </c>
      <c r="H28" s="23"/>
      <c r="I28" s="23">
        <f ca="1">I26-I27</f>
        <v>0</v>
      </c>
      <c r="J28" s="23" t="str">
        <f ca="1" t="shared" si="0"/>
        <v/>
      </c>
      <c r="K28" s="24"/>
    </row>
    <row r="29" customHeight="1" spans="1:7">
      <c r="A29" s="27" t="e">
        <f>#REF!&amp;#REF!</f>
        <v>#REF!</v>
      </c>
      <c r="F29" s="16"/>
      <c r="G29" s="16" t="e">
        <f>"评估人员："&amp;#REF!</f>
        <v>#REF!</v>
      </c>
    </row>
    <row r="30" customHeight="1" spans="1:1">
      <c r="A30" s="27" t="e">
        <f>CONCATENATE(#REF!,#REF!,#REF!,#REF!,#REF!,#REF!,#REF!)</f>
        <v>#REF!</v>
      </c>
    </row>
  </sheetData>
  <mergeCells count="5">
    <mergeCell ref="A1:K1"/>
    <mergeCell ref="A2:K2"/>
    <mergeCell ref="A26:B26"/>
    <mergeCell ref="A27:B27"/>
    <mergeCell ref="A28:B28"/>
  </mergeCells>
  <printOptions horizontalCentered="1"/>
  <pageMargins left="0.35" right="0.35" top="0.79" bottom="0.79" header="0.94" footer="0.51"/>
  <pageSetup paperSize="9" fitToHeight="0" orientation="landscape" blackAndWhite="1" horizontalDpi="600" verticalDpi="600"/>
  <headerFooter alignWithMargins="0">
    <oddHeader>&amp;R&amp;"宋体,常规"表4-12-3
共&amp;N页，第&amp;P页</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R1"/>
    </sheetView>
  </sheetViews>
  <sheetFormatPr defaultColWidth="8.6" defaultRowHeight="15.75" customHeight="1"/>
  <cols>
    <col min="1" max="1" width="4.6" style="429" customWidth="1"/>
    <col min="2" max="2" width="27.7" style="429" customWidth="1"/>
    <col min="3" max="3" width="9.2" style="429" customWidth="1"/>
    <col min="4" max="4" width="13.5" style="429" customWidth="1"/>
    <col min="5" max="5" width="14" style="429" customWidth="1"/>
    <col min="6" max="6" width="17.7" style="429" hidden="1" customWidth="1" outlineLevel="1"/>
    <col min="7" max="7" width="17.3" style="429" customWidth="1" collapsed="1"/>
    <col min="8" max="9" width="17.3" style="429" customWidth="1"/>
    <col min="10" max="10" width="6.7" style="429" customWidth="1"/>
    <col min="11" max="11" width="18.5" style="429" customWidth="1"/>
    <col min="12" max="12" width="15" style="429" customWidth="1"/>
    <col min="13" max="32" width="9" style="429"/>
    <col min="33" max="16384" width="8.6" style="429"/>
  </cols>
  <sheetData>
    <row r="1" s="427" customFormat="1" ht="30" customHeight="1" spans="1:9">
      <c r="A1" s="430" t="s">
        <v>235</v>
      </c>
      <c r="B1" s="431"/>
      <c r="C1" s="431"/>
      <c r="D1" s="431"/>
      <c r="E1" s="431"/>
      <c r="F1" s="431"/>
      <c r="G1" s="431"/>
      <c r="H1" s="431"/>
      <c r="I1" s="431"/>
    </row>
    <row r="2" ht="14.25" customHeight="1" spans="1:9">
      <c r="A2" s="432" t="e">
        <f>CONCATENATE(#REF!,#REF!,#REF!,#REF!,#REF!,#REF!,#REF!)</f>
        <v>#REF!</v>
      </c>
      <c r="B2" s="432"/>
      <c r="C2" s="432"/>
      <c r="D2" s="432"/>
      <c r="E2" s="432"/>
      <c r="F2" s="432"/>
      <c r="G2" s="432"/>
      <c r="H2" s="433"/>
      <c r="I2" s="433"/>
    </row>
    <row r="3" customHeight="1" spans="1:10">
      <c r="A3" s="434" t="e">
        <f>#REF!&amp;#REF!</f>
        <v>#REF!</v>
      </c>
      <c r="I3" s="444"/>
      <c r="J3" s="444" t="s">
        <v>168</v>
      </c>
    </row>
    <row r="4" s="428" customFormat="1" customHeight="1" spans="1:10">
      <c r="A4" s="435" t="s">
        <v>169</v>
      </c>
      <c r="B4" s="435" t="s">
        <v>236</v>
      </c>
      <c r="C4" s="435" t="s">
        <v>237</v>
      </c>
      <c r="D4" s="435" t="s">
        <v>238</v>
      </c>
      <c r="E4" s="435" t="s">
        <v>239</v>
      </c>
      <c r="F4" s="436" t="s">
        <v>141</v>
      </c>
      <c r="G4" s="435" t="s">
        <v>142</v>
      </c>
      <c r="H4" s="435" t="s">
        <v>143</v>
      </c>
      <c r="I4" s="435" t="s">
        <v>171</v>
      </c>
      <c r="J4" s="435" t="s">
        <v>240</v>
      </c>
    </row>
    <row r="5" customHeight="1" spans="1:10">
      <c r="A5" s="437"/>
      <c r="B5" s="438"/>
      <c r="C5" s="439"/>
      <c r="D5" s="426"/>
      <c r="E5" s="439"/>
      <c r="F5" s="426"/>
      <c r="G5" s="426"/>
      <c r="H5" s="426"/>
      <c r="I5" s="426" t="str">
        <f>IF(G5=0,"",(H5-G5)/G5*100)</f>
        <v/>
      </c>
      <c r="J5" s="426"/>
    </row>
    <row r="6" customHeight="1" spans="1:10">
      <c r="A6" s="439"/>
      <c r="B6" s="438"/>
      <c r="C6" s="439"/>
      <c r="D6" s="426"/>
      <c r="E6" s="439"/>
      <c r="F6" s="426"/>
      <c r="G6" s="426"/>
      <c r="H6" s="426"/>
      <c r="I6" s="426" t="str">
        <f t="shared" ref="I6:I27" si="0">IF(G6=0,"",(H6-G6)/G6*100)</f>
        <v/>
      </c>
      <c r="J6" s="426"/>
    </row>
    <row r="7" customHeight="1" spans="1:10">
      <c r="A7" s="439"/>
      <c r="B7" s="438"/>
      <c r="C7" s="439"/>
      <c r="D7" s="426"/>
      <c r="E7" s="439"/>
      <c r="F7" s="426"/>
      <c r="G7" s="426"/>
      <c r="H7" s="426"/>
      <c r="I7" s="426" t="str">
        <f t="shared" si="0"/>
        <v/>
      </c>
      <c r="J7" s="426"/>
    </row>
    <row r="8" customHeight="1" spans="1:10">
      <c r="A8" s="439"/>
      <c r="B8" s="438"/>
      <c r="C8" s="439"/>
      <c r="D8" s="426"/>
      <c r="E8" s="439"/>
      <c r="F8" s="426"/>
      <c r="G8" s="426"/>
      <c r="H8" s="426"/>
      <c r="I8" s="426" t="str">
        <f t="shared" si="0"/>
        <v/>
      </c>
      <c r="J8" s="426"/>
    </row>
    <row r="9" customHeight="1" spans="1:10">
      <c r="A9" s="437"/>
      <c r="B9" s="438"/>
      <c r="C9" s="439"/>
      <c r="D9" s="426"/>
      <c r="E9" s="439"/>
      <c r="F9" s="426"/>
      <c r="G9" s="426"/>
      <c r="H9" s="426"/>
      <c r="I9" s="426" t="str">
        <f t="shared" si="0"/>
        <v/>
      </c>
      <c r="J9" s="426"/>
    </row>
    <row r="10" customHeight="1" spans="1:10">
      <c r="A10" s="437"/>
      <c r="B10" s="438"/>
      <c r="C10" s="439"/>
      <c r="D10" s="426"/>
      <c r="E10" s="439"/>
      <c r="F10" s="426"/>
      <c r="G10" s="426"/>
      <c r="H10" s="426"/>
      <c r="I10" s="426" t="str">
        <f t="shared" si="0"/>
        <v/>
      </c>
      <c r="J10" s="426"/>
    </row>
    <row r="11" customHeight="1" spans="1:10">
      <c r="A11" s="437"/>
      <c r="B11" s="440"/>
      <c r="C11" s="439"/>
      <c r="D11" s="426"/>
      <c r="E11" s="439"/>
      <c r="F11" s="426"/>
      <c r="G11" s="426"/>
      <c r="H11" s="426"/>
      <c r="I11" s="426" t="str">
        <f t="shared" si="0"/>
        <v/>
      </c>
      <c r="J11" s="426"/>
    </row>
    <row r="12" customHeight="1" spans="1:10">
      <c r="A12" s="437"/>
      <c r="B12" s="438"/>
      <c r="C12" s="439"/>
      <c r="D12" s="426"/>
      <c r="E12" s="439"/>
      <c r="F12" s="426"/>
      <c r="G12" s="426"/>
      <c r="H12" s="426"/>
      <c r="I12" s="426" t="str">
        <f t="shared" si="0"/>
        <v/>
      </c>
      <c r="J12" s="426"/>
    </row>
    <row r="13" customHeight="1" spans="1:10">
      <c r="A13" s="437"/>
      <c r="B13" s="438"/>
      <c r="C13" s="439"/>
      <c r="D13" s="426"/>
      <c r="E13" s="439"/>
      <c r="F13" s="426"/>
      <c r="G13" s="426"/>
      <c r="H13" s="426"/>
      <c r="I13" s="426" t="str">
        <f t="shared" si="0"/>
        <v/>
      </c>
      <c r="J13" s="426"/>
    </row>
    <row r="14" customHeight="1" spans="1:10">
      <c r="A14" s="437"/>
      <c r="B14" s="438"/>
      <c r="C14" s="439"/>
      <c r="D14" s="426"/>
      <c r="E14" s="439"/>
      <c r="F14" s="426"/>
      <c r="G14" s="426"/>
      <c r="H14" s="426"/>
      <c r="I14" s="426" t="str">
        <f t="shared" si="0"/>
        <v/>
      </c>
      <c r="J14" s="426"/>
    </row>
    <row r="15" customHeight="1" spans="1:10">
      <c r="A15" s="437"/>
      <c r="B15" s="438"/>
      <c r="C15" s="439"/>
      <c r="D15" s="426"/>
      <c r="E15" s="439"/>
      <c r="F15" s="426"/>
      <c r="G15" s="426"/>
      <c r="H15" s="426"/>
      <c r="I15" s="426" t="str">
        <f t="shared" si="0"/>
        <v/>
      </c>
      <c r="J15" s="426"/>
    </row>
    <row r="16" customHeight="1" spans="1:10">
      <c r="A16" s="437"/>
      <c r="B16" s="438"/>
      <c r="C16" s="439"/>
      <c r="D16" s="426"/>
      <c r="E16" s="439"/>
      <c r="F16" s="426"/>
      <c r="G16" s="426"/>
      <c r="H16" s="426"/>
      <c r="I16" s="426" t="str">
        <f t="shared" si="0"/>
        <v/>
      </c>
      <c r="J16" s="426"/>
    </row>
    <row r="17" customHeight="1" spans="1:10">
      <c r="A17" s="437"/>
      <c r="B17" s="438"/>
      <c r="C17" s="439"/>
      <c r="D17" s="426"/>
      <c r="E17" s="439"/>
      <c r="F17" s="426"/>
      <c r="G17" s="426"/>
      <c r="H17" s="426"/>
      <c r="I17" s="426" t="str">
        <f t="shared" si="0"/>
        <v/>
      </c>
      <c r="J17" s="426"/>
    </row>
    <row r="18" customHeight="1" spans="1:10">
      <c r="A18" s="437"/>
      <c r="B18" s="438"/>
      <c r="C18" s="439"/>
      <c r="D18" s="426"/>
      <c r="E18" s="439"/>
      <c r="F18" s="426"/>
      <c r="G18" s="426"/>
      <c r="H18" s="426"/>
      <c r="I18" s="426" t="str">
        <f t="shared" si="0"/>
        <v/>
      </c>
      <c r="J18" s="426"/>
    </row>
    <row r="19" customHeight="1" spans="1:10">
      <c r="A19" s="437"/>
      <c r="B19" s="438"/>
      <c r="C19" s="439"/>
      <c r="D19" s="426"/>
      <c r="E19" s="439"/>
      <c r="F19" s="426"/>
      <c r="G19" s="426"/>
      <c r="H19" s="426"/>
      <c r="I19" s="426" t="str">
        <f t="shared" si="0"/>
        <v/>
      </c>
      <c r="J19" s="426"/>
    </row>
    <row r="20" customHeight="1" spans="1:10">
      <c r="A20" s="437"/>
      <c r="B20" s="438"/>
      <c r="C20" s="439"/>
      <c r="D20" s="426"/>
      <c r="E20" s="439"/>
      <c r="F20" s="426"/>
      <c r="G20" s="426"/>
      <c r="H20" s="426"/>
      <c r="I20" s="426" t="str">
        <f t="shared" si="0"/>
        <v/>
      </c>
      <c r="J20" s="426"/>
    </row>
    <row r="21" customHeight="1" spans="1:10">
      <c r="A21" s="437"/>
      <c r="B21" s="438"/>
      <c r="C21" s="439"/>
      <c r="D21" s="426"/>
      <c r="E21" s="439"/>
      <c r="F21" s="426"/>
      <c r="G21" s="426"/>
      <c r="H21" s="426"/>
      <c r="I21" s="426" t="str">
        <f t="shared" si="0"/>
        <v/>
      </c>
      <c r="J21" s="426"/>
    </row>
    <row r="22" customHeight="1" spans="1:10">
      <c r="A22" s="437"/>
      <c r="B22" s="438"/>
      <c r="C22" s="439"/>
      <c r="D22" s="426"/>
      <c r="E22" s="439"/>
      <c r="F22" s="426"/>
      <c r="G22" s="426"/>
      <c r="H22" s="426"/>
      <c r="I22" s="426" t="str">
        <f t="shared" si="0"/>
        <v/>
      </c>
      <c r="J22" s="426"/>
    </row>
    <row r="23" customHeight="1" spans="1:10">
      <c r="A23" s="437"/>
      <c r="B23" s="438"/>
      <c r="C23" s="439"/>
      <c r="D23" s="426"/>
      <c r="E23" s="439"/>
      <c r="F23" s="426"/>
      <c r="G23" s="426"/>
      <c r="H23" s="426"/>
      <c r="I23" s="426" t="str">
        <f t="shared" si="0"/>
        <v/>
      </c>
      <c r="J23" s="426"/>
    </row>
    <row r="24" customHeight="1" spans="1:10">
      <c r="A24" s="437"/>
      <c r="B24" s="438"/>
      <c r="C24" s="439"/>
      <c r="D24" s="426"/>
      <c r="E24" s="439"/>
      <c r="F24" s="426"/>
      <c r="G24" s="426"/>
      <c r="H24" s="426"/>
      <c r="I24" s="426" t="str">
        <f t="shared" si="0"/>
        <v/>
      </c>
      <c r="J24" s="426"/>
    </row>
    <row r="25" customHeight="1" spans="1:10">
      <c r="A25" s="437"/>
      <c r="B25" s="438"/>
      <c r="C25" s="439"/>
      <c r="D25" s="426"/>
      <c r="E25" s="439"/>
      <c r="F25" s="426"/>
      <c r="G25" s="426"/>
      <c r="H25" s="426"/>
      <c r="I25" s="426" t="str">
        <f t="shared" si="0"/>
        <v/>
      </c>
      <c r="J25" s="426"/>
    </row>
    <row r="26" customHeight="1" spans="1:10">
      <c r="A26" s="437"/>
      <c r="B26" s="438"/>
      <c r="C26" s="439"/>
      <c r="D26" s="426"/>
      <c r="E26" s="439"/>
      <c r="F26" s="426"/>
      <c r="G26" s="426"/>
      <c r="H26" s="426"/>
      <c r="I26" s="426" t="str">
        <f t="shared" si="0"/>
        <v/>
      </c>
      <c r="J26" s="426"/>
    </row>
    <row r="27" customHeight="1" spans="1:10">
      <c r="A27" s="441" t="s">
        <v>241</v>
      </c>
      <c r="B27" s="442"/>
      <c r="C27" s="437"/>
      <c r="D27" s="426"/>
      <c r="E27" s="439"/>
      <c r="F27" s="426">
        <f ca="1">SUM(F5:上一行)</f>
        <v>0</v>
      </c>
      <c r="G27" s="426">
        <f ca="1">SUM(G5:上一行)</f>
        <v>0</v>
      </c>
      <c r="H27" s="426">
        <f ca="1">SUM(H5:上一行)</f>
        <v>0</v>
      </c>
      <c r="I27" s="426" t="str">
        <f ca="1" t="shared" si="0"/>
        <v/>
      </c>
      <c r="J27" s="426"/>
    </row>
    <row r="28" customHeight="1" spans="1:7">
      <c r="A28" s="443" t="e">
        <f>#REF!&amp;#REF!</f>
        <v>#REF!</v>
      </c>
      <c r="G28" s="434" t="e">
        <f>"评估人员："&amp;#REF!</f>
        <v>#REF!</v>
      </c>
    </row>
    <row r="29" customHeight="1" spans="1:1">
      <c r="A29" s="443" t="e">
        <f>CONCATENATE(#REF!,#REF!,#REF!,#REF!,#REF!,#REF!,#REF!)</f>
        <v>#REF!</v>
      </c>
    </row>
  </sheetData>
  <autoFilter xmlns:etc="http://www.wps.cn/officeDocument/2017/etCustomData" ref="A4:I29" etc:filterBottomFollowUsedRange="0">
    <sortState ref="A4:I29">
      <sortCondition ref="A4" descending="1"/>
    </sortState>
    <extLst/>
  </autoFilter>
  <mergeCells count="3">
    <mergeCell ref="A1:I1"/>
    <mergeCell ref="A2:I2"/>
    <mergeCell ref="A27:B27"/>
  </mergeCells>
  <dataValidations count="1">
    <dataValidation allowBlank="1" showInputMessage="1" showErrorMessage="1" prompt="1.“存放部门”要求填企业内部不同的现金存放部门，每一存放部门应分别填列，如“×××财务处（科）”；&#10;2.现金表中的外币，应在“账面价值”一栏填换算后的人民币价值。按币种、存放单位填列明细。评估基准日汇率为基准汇价。" sqref="A1:J1"/>
  </dataValidations>
  <printOptions horizontalCentered="1"/>
  <pageMargins left="0.35" right="0.35" top="0.79" bottom="0.79" header="0.94" footer="0.51"/>
  <pageSetup paperSize="9" fitToHeight="0" orientation="landscape" blackAndWhite="1" verticalDpi="600"/>
  <headerFooter alignWithMargins="0">
    <oddHeader>&amp;R&amp;"宋体,常规"表3-1-1
共&amp;N页，第&amp;P页</oddHeader>
  </headerFooter>
  <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7.6" style="11" customWidth="1"/>
    <col min="2" max="2" width="27" style="11" customWidth="1"/>
    <col min="3" max="3" width="13.7" style="11" customWidth="1"/>
    <col min="4" max="4" width="17.3" style="11" hidden="1" customWidth="1" outlineLevel="1"/>
    <col min="5" max="5" width="17.3" style="11" customWidth="1" collapsed="1"/>
    <col min="6" max="6" width="17.3" style="11" customWidth="1"/>
    <col min="7" max="7" width="11.6" style="11" customWidth="1"/>
    <col min="8" max="8" width="12" style="11" customWidth="1"/>
    <col min="9" max="32" width="9" style="11"/>
    <col min="33" max="16384" width="8.6" style="11"/>
  </cols>
  <sheetData>
    <row r="1" s="9" customFormat="1" ht="30" customHeight="1" spans="1:8">
      <c r="A1" s="12" t="s">
        <v>1039</v>
      </c>
      <c r="B1" s="13"/>
      <c r="C1" s="13"/>
      <c r="D1" s="13"/>
      <c r="E1" s="13"/>
      <c r="F1" s="13"/>
      <c r="G1" s="13"/>
      <c r="H1" s="13"/>
    </row>
    <row r="2" ht="14.25" customHeight="1" spans="1:8">
      <c r="A2" s="14" t="e">
        <f>CONCATENATE(#REF!,#REF!,#REF!,#REF!,#REF!,#REF!,#REF!)</f>
        <v>#REF!</v>
      </c>
      <c r="B2" s="14"/>
      <c r="C2" s="14"/>
      <c r="D2" s="14"/>
      <c r="E2" s="14"/>
      <c r="F2" s="15"/>
      <c r="G2" s="15"/>
      <c r="H2" s="15"/>
    </row>
    <row r="3" customHeight="1" spans="1:8">
      <c r="A3" s="16" t="e">
        <f>#REF!&amp;#REF!</f>
        <v>#REF!</v>
      </c>
      <c r="H3" s="17" t="s">
        <v>168</v>
      </c>
    </row>
    <row r="4" s="56" customFormat="1" ht="27.75" customHeight="1" spans="1:8">
      <c r="A4" s="55" t="s">
        <v>169</v>
      </c>
      <c r="B4" s="55" t="s">
        <v>1037</v>
      </c>
      <c r="C4" s="55" t="s">
        <v>312</v>
      </c>
      <c r="D4" s="57" t="s">
        <v>141</v>
      </c>
      <c r="E4" s="55" t="s">
        <v>142</v>
      </c>
      <c r="F4" s="55" t="s">
        <v>143</v>
      </c>
      <c r="G4" s="55" t="s">
        <v>171</v>
      </c>
      <c r="H4" s="55" t="s">
        <v>240</v>
      </c>
    </row>
    <row r="5" customHeight="1" spans="1:8">
      <c r="A5" s="20"/>
      <c r="B5" s="21"/>
      <c r="C5" s="22"/>
      <c r="D5" s="23"/>
      <c r="E5" s="23"/>
      <c r="F5" s="23"/>
      <c r="G5" s="23" t="str">
        <f>IF(E5=0,"",(F5-E5)/E5*100)</f>
        <v/>
      </c>
      <c r="H5" s="24"/>
    </row>
    <row r="6" customHeight="1" spans="1:8">
      <c r="A6" s="20"/>
      <c r="B6" s="21"/>
      <c r="C6" s="22"/>
      <c r="D6" s="23"/>
      <c r="E6" s="23"/>
      <c r="F6" s="23"/>
      <c r="G6" s="23" t="str">
        <f t="shared" ref="G6:G24" si="0">IF(E6=0,"",(F6-E6)/E6*100)</f>
        <v/>
      </c>
      <c r="H6" s="24"/>
    </row>
    <row r="7" customHeight="1" spans="1:8">
      <c r="A7" s="20"/>
      <c r="B7" s="21"/>
      <c r="C7" s="22"/>
      <c r="D7" s="23"/>
      <c r="E7" s="23"/>
      <c r="F7" s="23"/>
      <c r="G7" s="23" t="str">
        <f t="shared" si="0"/>
        <v/>
      </c>
      <c r="H7" s="24"/>
    </row>
    <row r="8" customHeight="1" spans="1:8">
      <c r="A8" s="20"/>
      <c r="B8" s="21"/>
      <c r="C8" s="22"/>
      <c r="D8" s="23"/>
      <c r="E8" s="23"/>
      <c r="F8" s="23"/>
      <c r="G8" s="23" t="str">
        <f t="shared" si="0"/>
        <v/>
      </c>
      <c r="H8" s="24"/>
    </row>
    <row r="9" customHeight="1" spans="1:8">
      <c r="A9" s="20"/>
      <c r="B9" s="21"/>
      <c r="C9" s="22"/>
      <c r="D9" s="23"/>
      <c r="E9" s="23"/>
      <c r="F9" s="23"/>
      <c r="G9" s="23" t="str">
        <f t="shared" si="0"/>
        <v/>
      </c>
      <c r="H9" s="24"/>
    </row>
    <row r="10" customHeight="1" spans="1:8">
      <c r="A10" s="20"/>
      <c r="B10" s="21"/>
      <c r="C10" s="22"/>
      <c r="D10" s="23"/>
      <c r="E10" s="23"/>
      <c r="F10" s="23"/>
      <c r="G10" s="23" t="str">
        <f t="shared" si="0"/>
        <v/>
      </c>
      <c r="H10" s="24"/>
    </row>
    <row r="11" customHeight="1" spans="1:8">
      <c r="A11" s="20"/>
      <c r="B11" s="21"/>
      <c r="C11" s="22"/>
      <c r="D11" s="23"/>
      <c r="E11" s="23"/>
      <c r="F11" s="23"/>
      <c r="G11" s="23" t="str">
        <f t="shared" si="0"/>
        <v/>
      </c>
      <c r="H11" s="24"/>
    </row>
    <row r="12" customHeight="1" spans="1:8">
      <c r="A12" s="20"/>
      <c r="B12" s="21"/>
      <c r="C12" s="22"/>
      <c r="D12" s="23"/>
      <c r="E12" s="23"/>
      <c r="F12" s="23"/>
      <c r="G12" s="23" t="str">
        <f t="shared" si="0"/>
        <v/>
      </c>
      <c r="H12" s="24"/>
    </row>
    <row r="13" customHeight="1" spans="1:8">
      <c r="A13" s="20"/>
      <c r="B13" s="21"/>
      <c r="C13" s="22"/>
      <c r="D13" s="23"/>
      <c r="E13" s="23"/>
      <c r="F13" s="23"/>
      <c r="G13" s="23" t="str">
        <f t="shared" si="0"/>
        <v/>
      </c>
      <c r="H13" s="24"/>
    </row>
    <row r="14" customHeight="1" spans="1:8">
      <c r="A14" s="20"/>
      <c r="B14" s="21"/>
      <c r="C14" s="22"/>
      <c r="D14" s="23"/>
      <c r="E14" s="23"/>
      <c r="F14" s="23"/>
      <c r="G14" s="23" t="str">
        <f t="shared" si="0"/>
        <v/>
      </c>
      <c r="H14" s="24"/>
    </row>
    <row r="15" customHeight="1" spans="1:8">
      <c r="A15" s="20"/>
      <c r="B15" s="21"/>
      <c r="C15" s="22"/>
      <c r="D15" s="23"/>
      <c r="E15" s="23"/>
      <c r="F15" s="23"/>
      <c r="G15" s="23" t="str">
        <f t="shared" si="0"/>
        <v/>
      </c>
      <c r="H15" s="24"/>
    </row>
    <row r="16" customHeight="1" spans="1:8">
      <c r="A16" s="20"/>
      <c r="B16" s="21"/>
      <c r="C16" s="22"/>
      <c r="D16" s="23"/>
      <c r="E16" s="23"/>
      <c r="F16" s="23"/>
      <c r="G16" s="23" t="str">
        <f t="shared" si="0"/>
        <v/>
      </c>
      <c r="H16" s="24"/>
    </row>
    <row r="17" customHeight="1" spans="1:8">
      <c r="A17" s="20"/>
      <c r="B17" s="21"/>
      <c r="C17" s="22"/>
      <c r="D17" s="23"/>
      <c r="E17" s="23"/>
      <c r="F17" s="23"/>
      <c r="G17" s="23" t="str">
        <f t="shared" si="0"/>
        <v/>
      </c>
      <c r="H17" s="24"/>
    </row>
    <row r="18" customHeight="1" spans="1:8">
      <c r="A18" s="20"/>
      <c r="B18" s="21"/>
      <c r="C18" s="22"/>
      <c r="D18" s="23"/>
      <c r="E18" s="23"/>
      <c r="F18" s="23"/>
      <c r="G18" s="23" t="str">
        <f t="shared" si="0"/>
        <v/>
      </c>
      <c r="H18" s="24"/>
    </row>
    <row r="19" customHeight="1" spans="1:8">
      <c r="A19" s="20"/>
      <c r="B19" s="21"/>
      <c r="C19" s="22"/>
      <c r="D19" s="23"/>
      <c r="E19" s="23"/>
      <c r="F19" s="23"/>
      <c r="G19" s="23" t="str">
        <f t="shared" si="0"/>
        <v/>
      </c>
      <c r="H19" s="24"/>
    </row>
    <row r="20" customHeight="1" spans="1:8">
      <c r="A20" s="20"/>
      <c r="B20" s="21"/>
      <c r="C20" s="22"/>
      <c r="D20" s="23"/>
      <c r="E20" s="23"/>
      <c r="F20" s="23"/>
      <c r="G20" s="23" t="str">
        <f t="shared" si="0"/>
        <v/>
      </c>
      <c r="H20" s="24"/>
    </row>
    <row r="21" customHeight="1" spans="1:8">
      <c r="A21" s="20"/>
      <c r="B21" s="21"/>
      <c r="C21" s="22"/>
      <c r="D21" s="23"/>
      <c r="E21" s="23"/>
      <c r="F21" s="23"/>
      <c r="G21" s="23" t="str">
        <f t="shared" si="0"/>
        <v/>
      </c>
      <c r="H21" s="24"/>
    </row>
    <row r="22" customHeight="1" spans="1:8">
      <c r="A22" s="20"/>
      <c r="B22" s="21"/>
      <c r="C22" s="22"/>
      <c r="D22" s="23"/>
      <c r="E22" s="23"/>
      <c r="F22" s="23"/>
      <c r="G22" s="23" t="str">
        <f t="shared" si="0"/>
        <v/>
      </c>
      <c r="H22" s="24"/>
    </row>
    <row r="23" customHeight="1" spans="1:8">
      <c r="A23" s="20"/>
      <c r="B23" s="21"/>
      <c r="C23" s="22"/>
      <c r="D23" s="23"/>
      <c r="E23" s="23"/>
      <c r="F23" s="23"/>
      <c r="G23" s="23" t="str">
        <f t="shared" si="0"/>
        <v/>
      </c>
      <c r="H23" s="24"/>
    </row>
    <row r="24" customHeight="1" spans="1:8">
      <c r="A24" s="20"/>
      <c r="B24" s="21"/>
      <c r="C24" s="22"/>
      <c r="D24" s="23"/>
      <c r="E24" s="23"/>
      <c r="F24" s="23"/>
      <c r="G24" s="23" t="str">
        <f t="shared" si="0"/>
        <v/>
      </c>
      <c r="H24" s="24"/>
    </row>
    <row r="25" customHeight="1" spans="1:8">
      <c r="A25" s="20"/>
      <c r="B25" s="21"/>
      <c r="C25" s="22"/>
      <c r="D25" s="23"/>
      <c r="E25" s="23"/>
      <c r="F25" s="23"/>
      <c r="G25" s="23"/>
      <c r="H25" s="24"/>
    </row>
    <row r="26" customHeight="1" spans="1:8">
      <c r="A26" s="25" t="s">
        <v>241</v>
      </c>
      <c r="B26" s="40"/>
      <c r="C26" s="22"/>
      <c r="D26" s="23">
        <f ca="1">SUM(D5:上一行)</f>
        <v>0</v>
      </c>
      <c r="E26" s="23">
        <f ca="1">SUM(E5:上一行)</f>
        <v>0</v>
      </c>
      <c r="F26" s="23">
        <f ca="1">SUM(F5:上一行)</f>
        <v>0</v>
      </c>
      <c r="G26" s="23" t="str">
        <f ca="1">IF(E26=0,"",(F26-E26)/E26*100)</f>
        <v/>
      </c>
      <c r="H26" s="24"/>
    </row>
    <row r="27" customHeight="1" spans="1:5">
      <c r="A27" s="27" t="e">
        <f>#REF!&amp;#REF!</f>
        <v>#REF!</v>
      </c>
      <c r="E27" s="16" t="e">
        <f>"评估人员："&amp;#REF!</f>
        <v>#REF!</v>
      </c>
    </row>
    <row r="28" customHeight="1" spans="1:1">
      <c r="A28" s="27" t="e">
        <f>CONCATENATE(#REF!,#REF!,#REF!,#REF!,#REF!,#REF!,#REF!)</f>
        <v>#REF!</v>
      </c>
    </row>
  </sheetData>
  <mergeCells count="3">
    <mergeCell ref="A1:H1"/>
    <mergeCell ref="A2:H2"/>
    <mergeCell ref="A26:B26"/>
  </mergeCells>
  <printOptions horizontalCentered="1"/>
  <pageMargins left="0.35" right="0.35" top="0.79" bottom="0.79" header="0.94" footer="0.51"/>
  <pageSetup paperSize="9" fitToHeight="0" orientation="landscape" blackAndWhite="1" verticalDpi="600"/>
  <headerFooter alignWithMargins="0">
    <oddHeader>&amp;R&amp;"宋体,常规"表4-13
共&amp;N页，第&amp;P页</oddHead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5.7" style="11" customWidth="1"/>
    <col min="2" max="2" width="24.3" style="11" customWidth="1"/>
    <col min="3" max="3" width="13.7" style="11" customWidth="1"/>
    <col min="4" max="4" width="17.1" style="11" hidden="1" customWidth="1" outlineLevel="1"/>
    <col min="5" max="5" width="17.1" style="11" customWidth="1" collapsed="1"/>
    <col min="6" max="6" width="17.1" style="11" customWidth="1"/>
    <col min="7" max="7" width="11.6" style="11" customWidth="1"/>
    <col min="8" max="8" width="16" style="11" customWidth="1"/>
    <col min="9" max="32" width="9" style="11"/>
    <col min="33" max="16384" width="8.6" style="11"/>
  </cols>
  <sheetData>
    <row r="1" s="9" customFormat="1" ht="30" customHeight="1" spans="1:8">
      <c r="A1" s="12" t="s">
        <v>1040</v>
      </c>
      <c r="B1" s="13"/>
      <c r="C1" s="13"/>
      <c r="D1" s="13"/>
      <c r="E1" s="13"/>
      <c r="F1" s="13"/>
      <c r="G1" s="13"/>
      <c r="H1" s="13"/>
    </row>
    <row r="2" ht="14.25" customHeight="1" spans="1:8">
      <c r="A2" s="14" t="e">
        <f>CONCATENATE(#REF!,#REF!,#REF!,#REF!,#REF!,#REF!,#REF!)</f>
        <v>#REF!</v>
      </c>
      <c r="B2" s="14"/>
      <c r="C2" s="14"/>
      <c r="D2" s="14"/>
      <c r="E2" s="14"/>
      <c r="F2" s="15"/>
      <c r="G2" s="15"/>
      <c r="H2" s="15"/>
    </row>
    <row r="3" customHeight="1" spans="1:8">
      <c r="A3" s="16" t="e">
        <f>#REF!&amp;#REF!</f>
        <v>#REF!</v>
      </c>
      <c r="H3" s="17" t="s">
        <v>168</v>
      </c>
    </row>
    <row r="4" s="56" customFormat="1" ht="27.75" customHeight="1" spans="1:8">
      <c r="A4" s="55" t="s">
        <v>169</v>
      </c>
      <c r="B4" s="55" t="s">
        <v>1037</v>
      </c>
      <c r="C4" s="18" t="s">
        <v>513</v>
      </c>
      <c r="D4" s="57" t="s">
        <v>141</v>
      </c>
      <c r="E4" s="55" t="s">
        <v>142</v>
      </c>
      <c r="F4" s="55" t="s">
        <v>143</v>
      </c>
      <c r="G4" s="55" t="s">
        <v>171</v>
      </c>
      <c r="H4" s="55" t="s">
        <v>240</v>
      </c>
    </row>
    <row r="5" customHeight="1" spans="1:8">
      <c r="A5" s="20"/>
      <c r="B5" s="21"/>
      <c r="C5" s="22"/>
      <c r="D5" s="23"/>
      <c r="E5" s="23"/>
      <c r="F5" s="23"/>
      <c r="G5" s="23" t="str">
        <f>IF(E5=0,"",(F5-E5)/E5*100)</f>
        <v/>
      </c>
      <c r="H5" s="24"/>
    </row>
    <row r="6" customHeight="1" spans="1:8">
      <c r="A6" s="20"/>
      <c r="B6" s="21"/>
      <c r="C6" s="22"/>
      <c r="D6" s="23"/>
      <c r="E6" s="23"/>
      <c r="F6" s="23"/>
      <c r="G6" s="23" t="str">
        <f t="shared" ref="G6:G26" si="0">IF(E6=0,"",(F6-E6)/E6*100)</f>
        <v/>
      </c>
      <c r="H6" s="24"/>
    </row>
    <row r="7" customHeight="1" spans="1:8">
      <c r="A7" s="20"/>
      <c r="B7" s="21"/>
      <c r="C7" s="22"/>
      <c r="D7" s="23"/>
      <c r="E7" s="23"/>
      <c r="F7" s="23"/>
      <c r="G7" s="23" t="str">
        <f t="shared" si="0"/>
        <v/>
      </c>
      <c r="H7" s="24"/>
    </row>
    <row r="8" customHeight="1" spans="1:8">
      <c r="A8" s="20"/>
      <c r="B8" s="21"/>
      <c r="C8" s="22"/>
      <c r="D8" s="23"/>
      <c r="E8" s="23"/>
      <c r="F8" s="23"/>
      <c r="G8" s="23" t="str">
        <f t="shared" si="0"/>
        <v/>
      </c>
      <c r="H8" s="24"/>
    </row>
    <row r="9" customHeight="1" spans="1:8">
      <c r="A9" s="20"/>
      <c r="B9" s="21"/>
      <c r="C9" s="22"/>
      <c r="D9" s="23"/>
      <c r="E9" s="23"/>
      <c r="F9" s="23"/>
      <c r="G9" s="23" t="str">
        <f t="shared" si="0"/>
        <v/>
      </c>
      <c r="H9" s="24"/>
    </row>
    <row r="10" customHeight="1" spans="1:8">
      <c r="A10" s="20"/>
      <c r="B10" s="21"/>
      <c r="C10" s="22"/>
      <c r="D10" s="23"/>
      <c r="E10" s="23"/>
      <c r="F10" s="23"/>
      <c r="G10" s="23" t="str">
        <f t="shared" si="0"/>
        <v/>
      </c>
      <c r="H10" s="24"/>
    </row>
    <row r="11" customHeight="1" spans="1:8">
      <c r="A11" s="20"/>
      <c r="B11" s="21"/>
      <c r="C11" s="22"/>
      <c r="D11" s="23"/>
      <c r="E11" s="23"/>
      <c r="F11" s="23"/>
      <c r="G11" s="23" t="str">
        <f t="shared" si="0"/>
        <v/>
      </c>
      <c r="H11" s="24"/>
    </row>
    <row r="12" customHeight="1" spans="1:8">
      <c r="A12" s="20"/>
      <c r="B12" s="21"/>
      <c r="C12" s="22"/>
      <c r="D12" s="23"/>
      <c r="E12" s="23"/>
      <c r="F12" s="23"/>
      <c r="G12" s="23" t="str">
        <f t="shared" si="0"/>
        <v/>
      </c>
      <c r="H12" s="24"/>
    </row>
    <row r="13" customHeight="1" spans="1:8">
      <c r="A13" s="20"/>
      <c r="B13" s="21"/>
      <c r="C13" s="22"/>
      <c r="D13" s="23"/>
      <c r="E13" s="23"/>
      <c r="F13" s="23"/>
      <c r="G13" s="23" t="str">
        <f t="shared" si="0"/>
        <v/>
      </c>
      <c r="H13" s="24"/>
    </row>
    <row r="14" customHeight="1" spans="1:8">
      <c r="A14" s="20"/>
      <c r="B14" s="21"/>
      <c r="C14" s="22"/>
      <c r="D14" s="23"/>
      <c r="E14" s="23"/>
      <c r="F14" s="23"/>
      <c r="G14" s="23" t="str">
        <f t="shared" si="0"/>
        <v/>
      </c>
      <c r="H14" s="24"/>
    </row>
    <row r="15" customHeight="1" spans="1:8">
      <c r="A15" s="20"/>
      <c r="B15" s="21"/>
      <c r="C15" s="22"/>
      <c r="D15" s="23"/>
      <c r="E15" s="23"/>
      <c r="F15" s="23"/>
      <c r="G15" s="23" t="str">
        <f t="shared" si="0"/>
        <v/>
      </c>
      <c r="H15" s="24"/>
    </row>
    <row r="16" customHeight="1" spans="1:8">
      <c r="A16" s="20"/>
      <c r="B16" s="21"/>
      <c r="C16" s="22"/>
      <c r="D16" s="23"/>
      <c r="E16" s="23"/>
      <c r="F16" s="23"/>
      <c r="G16" s="23" t="str">
        <f t="shared" si="0"/>
        <v/>
      </c>
      <c r="H16" s="24"/>
    </row>
    <row r="17" customHeight="1" spans="1:8">
      <c r="A17" s="20"/>
      <c r="B17" s="21"/>
      <c r="C17" s="22"/>
      <c r="D17" s="23"/>
      <c r="E17" s="23"/>
      <c r="F17" s="23"/>
      <c r="G17" s="23" t="str">
        <f t="shared" si="0"/>
        <v/>
      </c>
      <c r="H17" s="24"/>
    </row>
    <row r="18" customHeight="1" spans="1:8">
      <c r="A18" s="20"/>
      <c r="B18" s="21"/>
      <c r="C18" s="22"/>
      <c r="D18" s="23"/>
      <c r="E18" s="23"/>
      <c r="F18" s="23"/>
      <c r="G18" s="23" t="str">
        <f t="shared" si="0"/>
        <v/>
      </c>
      <c r="H18" s="24"/>
    </row>
    <row r="19" customHeight="1" spans="1:8">
      <c r="A19" s="20"/>
      <c r="B19" s="21"/>
      <c r="C19" s="22"/>
      <c r="D19" s="23"/>
      <c r="E19" s="23"/>
      <c r="F19" s="23"/>
      <c r="G19" s="23" t="str">
        <f t="shared" si="0"/>
        <v/>
      </c>
      <c r="H19" s="24"/>
    </row>
    <row r="20" customHeight="1" spans="1:8">
      <c r="A20" s="20"/>
      <c r="B20" s="21"/>
      <c r="C20" s="22"/>
      <c r="D20" s="23"/>
      <c r="E20" s="23"/>
      <c r="F20" s="23"/>
      <c r="G20" s="23" t="str">
        <f t="shared" si="0"/>
        <v/>
      </c>
      <c r="H20" s="24"/>
    </row>
    <row r="21" customHeight="1" spans="1:8">
      <c r="A21" s="20"/>
      <c r="B21" s="21"/>
      <c r="C21" s="22"/>
      <c r="D21" s="23"/>
      <c r="E21" s="23"/>
      <c r="F21" s="23"/>
      <c r="G21" s="23" t="str">
        <f t="shared" si="0"/>
        <v/>
      </c>
      <c r="H21" s="24"/>
    </row>
    <row r="22" customHeight="1" spans="1:8">
      <c r="A22" s="20"/>
      <c r="B22" s="21"/>
      <c r="C22" s="22"/>
      <c r="D22" s="23"/>
      <c r="E22" s="23"/>
      <c r="F22" s="23"/>
      <c r="G22" s="23" t="str">
        <f t="shared" si="0"/>
        <v/>
      </c>
      <c r="H22" s="24"/>
    </row>
    <row r="23" customHeight="1" spans="1:8">
      <c r="A23" s="20"/>
      <c r="B23" s="21"/>
      <c r="C23" s="22"/>
      <c r="D23" s="23"/>
      <c r="E23" s="23"/>
      <c r="F23" s="23"/>
      <c r="G23" s="23" t="str">
        <f t="shared" si="0"/>
        <v/>
      </c>
      <c r="H23" s="24"/>
    </row>
    <row r="24" customHeight="1" spans="1:8">
      <c r="A24" s="25" t="s">
        <v>282</v>
      </c>
      <c r="B24" s="40"/>
      <c r="C24" s="22"/>
      <c r="D24" s="23">
        <f ca="1">SUM(D5:上一行)</f>
        <v>0</v>
      </c>
      <c r="E24" s="23">
        <f ca="1">SUM(E5:上一行)</f>
        <v>0</v>
      </c>
      <c r="F24" s="23">
        <f ca="1">SUM(F5:上一行)</f>
        <v>0</v>
      </c>
      <c r="G24" s="23" t="str">
        <f ca="1" t="shared" si="0"/>
        <v/>
      </c>
      <c r="H24" s="24"/>
    </row>
    <row r="25" customHeight="1" spans="1:8">
      <c r="A25" s="25" t="s">
        <v>1041</v>
      </c>
      <c r="B25" s="26"/>
      <c r="C25" s="22"/>
      <c r="D25" s="23"/>
      <c r="E25" s="23"/>
      <c r="F25" s="23"/>
      <c r="G25" s="23" t="str">
        <f t="shared" si="0"/>
        <v/>
      </c>
      <c r="H25" s="24"/>
    </row>
    <row r="26" customHeight="1" spans="1:8">
      <c r="A26" s="25" t="s">
        <v>302</v>
      </c>
      <c r="B26" s="40"/>
      <c r="C26" s="22"/>
      <c r="D26" s="23">
        <f ca="1">D24-D25</f>
        <v>0</v>
      </c>
      <c r="E26" s="23">
        <f ca="1">E24-E25</f>
        <v>0</v>
      </c>
      <c r="F26" s="23">
        <f ca="1">F24-F25</f>
        <v>0</v>
      </c>
      <c r="G26" s="23" t="str">
        <f ca="1" t="shared" si="0"/>
        <v/>
      </c>
      <c r="H26" s="24"/>
    </row>
    <row r="27" customHeight="1" spans="1:5">
      <c r="A27" s="27" t="e">
        <f>#REF!&amp;#REF!</f>
        <v>#REF!</v>
      </c>
      <c r="D27" s="16"/>
      <c r="E27" s="11" t="e">
        <f>"评估人员："&amp;#REF!</f>
        <v>#REF!</v>
      </c>
    </row>
    <row r="28" customHeight="1" spans="1:1">
      <c r="A28" s="27" t="e">
        <f>CONCATENATE(#REF!,#REF!,#REF!,#REF!,#REF!,#REF!,#REF!)</f>
        <v>#REF!</v>
      </c>
    </row>
  </sheetData>
  <mergeCells count="5">
    <mergeCell ref="A1:H1"/>
    <mergeCell ref="A2:H2"/>
    <mergeCell ref="A24:B24"/>
    <mergeCell ref="A25:B25"/>
    <mergeCell ref="A26:B26"/>
  </mergeCells>
  <printOptions horizontalCentered="1"/>
  <pageMargins left="0.35" right="0.35" top="0.79" bottom="0.79" header="0.94" footer="0.51"/>
  <pageSetup paperSize="9" fitToHeight="0" orientation="landscape" blackAndWhite="1" verticalDpi="600"/>
  <headerFooter alignWithMargins="0">
    <oddHeader>&amp;R&amp;"宋体,常规"表4-14
共&amp;N页，第&amp;P页</oddHead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P1"/>
    </sheetView>
  </sheetViews>
  <sheetFormatPr defaultColWidth="8.6" defaultRowHeight="15.75" customHeight="1"/>
  <cols>
    <col min="1" max="1" width="5.1" style="11" customWidth="1"/>
    <col min="2" max="2" width="21" style="11" customWidth="1"/>
    <col min="3" max="3" width="7.7" style="11" customWidth="1"/>
    <col min="4" max="4" width="11.2" style="11" customWidth="1"/>
    <col min="5" max="5" width="8.1" style="11" customWidth="1"/>
    <col min="6" max="6" width="14.3" style="11" hidden="1" customWidth="1" outlineLevel="1"/>
    <col min="7" max="7" width="14.3" style="11" customWidth="1" collapsed="1"/>
    <col min="8" max="8" width="7" style="11" customWidth="1"/>
    <col min="9" max="9" width="14.3" style="11" customWidth="1"/>
    <col min="10" max="10" width="8.1" style="11" customWidth="1"/>
    <col min="11" max="11" width="10" style="11" customWidth="1"/>
    <col min="12" max="32" width="9" style="11"/>
    <col min="33" max="16384" width="8.6" style="11"/>
  </cols>
  <sheetData>
    <row r="1" s="9" customFormat="1" ht="30" customHeight="1" spans="1:11">
      <c r="A1" s="12" t="s">
        <v>1042</v>
      </c>
      <c r="B1" s="13"/>
      <c r="C1" s="13"/>
      <c r="D1" s="13"/>
      <c r="E1" s="13"/>
      <c r="F1" s="13"/>
      <c r="G1" s="13"/>
      <c r="H1" s="13"/>
      <c r="I1" s="13"/>
      <c r="J1" s="13"/>
      <c r="K1" s="13"/>
    </row>
    <row r="2" ht="14.25" customHeight="1" spans="1:11">
      <c r="A2" s="14" t="e">
        <f>CONCATENATE(#REF!,#REF!,#REF!,#REF!,#REF!,#REF!,#REF!)</f>
        <v>#REF!</v>
      </c>
      <c r="B2" s="14"/>
      <c r="C2" s="14"/>
      <c r="D2" s="14"/>
      <c r="E2" s="14"/>
      <c r="F2" s="14"/>
      <c r="G2" s="14"/>
      <c r="H2" s="15"/>
      <c r="I2" s="15"/>
      <c r="J2" s="15"/>
      <c r="K2" s="15"/>
    </row>
    <row r="3" customHeight="1" spans="1:11">
      <c r="A3" s="16" t="e">
        <f>#REF!&amp;#REF!</f>
        <v>#REF!</v>
      </c>
      <c r="K3" s="17" t="s">
        <v>168</v>
      </c>
    </row>
    <row r="4" s="56" customFormat="1" ht="27.75" customHeight="1" spans="1:11">
      <c r="A4" s="55" t="s">
        <v>169</v>
      </c>
      <c r="B4" s="55" t="s">
        <v>1043</v>
      </c>
      <c r="C4" s="55" t="s">
        <v>991</v>
      </c>
      <c r="D4" s="55" t="s">
        <v>1044</v>
      </c>
      <c r="E4" s="55" t="s">
        <v>1045</v>
      </c>
      <c r="F4" s="57" t="s">
        <v>141</v>
      </c>
      <c r="G4" s="55" t="s">
        <v>142</v>
      </c>
      <c r="H4" s="55" t="s">
        <v>1046</v>
      </c>
      <c r="I4" s="55" t="s">
        <v>143</v>
      </c>
      <c r="J4" s="55" t="s">
        <v>171</v>
      </c>
      <c r="K4" s="55" t="s">
        <v>240</v>
      </c>
    </row>
    <row r="5" customHeight="1" spans="1:11">
      <c r="A5" s="20"/>
      <c r="B5" s="52"/>
      <c r="C5" s="22"/>
      <c r="D5" s="23"/>
      <c r="E5" s="20"/>
      <c r="F5" s="23"/>
      <c r="G5" s="23"/>
      <c r="H5" s="20"/>
      <c r="I5" s="23"/>
      <c r="J5" s="23" t="str">
        <f>IF(G5=0,"",(I5-G5)/G5*100)</f>
        <v/>
      </c>
      <c r="K5" s="24"/>
    </row>
    <row r="6" customHeight="1" spans="1:11">
      <c r="A6" s="20"/>
      <c r="B6" s="52"/>
      <c r="C6" s="22"/>
      <c r="D6" s="23"/>
      <c r="E6" s="20"/>
      <c r="F6" s="23"/>
      <c r="G6" s="23"/>
      <c r="H6" s="20"/>
      <c r="I6" s="23"/>
      <c r="J6" s="23" t="str">
        <f t="shared" ref="J6:J26" si="0">IF(G6=0,"",(I6-G6)/G6*100)</f>
        <v/>
      </c>
      <c r="K6" s="24"/>
    </row>
    <row r="7" customHeight="1" spans="1:11">
      <c r="A7" s="20"/>
      <c r="B7" s="52"/>
      <c r="C7" s="22"/>
      <c r="D7" s="23"/>
      <c r="E7" s="20"/>
      <c r="F7" s="23"/>
      <c r="G7" s="23"/>
      <c r="H7" s="20"/>
      <c r="I7" s="23"/>
      <c r="J7" s="23" t="str">
        <f t="shared" si="0"/>
        <v/>
      </c>
      <c r="K7" s="24"/>
    </row>
    <row r="8" customHeight="1" spans="1:11">
      <c r="A8" s="20"/>
      <c r="B8" s="52"/>
      <c r="C8" s="22"/>
      <c r="D8" s="23"/>
      <c r="E8" s="20"/>
      <c r="F8" s="23"/>
      <c r="G8" s="23"/>
      <c r="H8" s="20"/>
      <c r="I8" s="23"/>
      <c r="J8" s="23" t="str">
        <f t="shared" si="0"/>
        <v/>
      </c>
      <c r="K8" s="24"/>
    </row>
    <row r="9" customHeight="1" spans="1:11">
      <c r="A9" s="20"/>
      <c r="B9" s="52"/>
      <c r="C9" s="22"/>
      <c r="D9" s="23"/>
      <c r="E9" s="20"/>
      <c r="F9" s="23"/>
      <c r="G9" s="23"/>
      <c r="H9" s="20"/>
      <c r="I9" s="23"/>
      <c r="J9" s="23" t="str">
        <f t="shared" si="0"/>
        <v/>
      </c>
      <c r="K9" s="24"/>
    </row>
    <row r="10" customHeight="1" spans="1:11">
      <c r="A10" s="20"/>
      <c r="B10" s="52"/>
      <c r="C10" s="22"/>
      <c r="D10" s="23"/>
      <c r="E10" s="20"/>
      <c r="F10" s="23"/>
      <c r="G10" s="23"/>
      <c r="H10" s="20"/>
      <c r="I10" s="23"/>
      <c r="J10" s="23" t="str">
        <f t="shared" si="0"/>
        <v/>
      </c>
      <c r="K10" s="24"/>
    </row>
    <row r="11" customHeight="1" spans="1:11">
      <c r="A11" s="20"/>
      <c r="B11" s="52"/>
      <c r="C11" s="22"/>
      <c r="D11" s="23"/>
      <c r="E11" s="20"/>
      <c r="F11" s="23"/>
      <c r="G11" s="23"/>
      <c r="H11" s="20"/>
      <c r="I11" s="23"/>
      <c r="J11" s="23" t="str">
        <f t="shared" si="0"/>
        <v/>
      </c>
      <c r="K11" s="24"/>
    </row>
    <row r="12" customHeight="1" spans="1:11">
      <c r="A12" s="20"/>
      <c r="B12" s="21"/>
      <c r="C12" s="22"/>
      <c r="D12" s="23"/>
      <c r="E12" s="20"/>
      <c r="F12" s="23"/>
      <c r="G12" s="23"/>
      <c r="H12" s="20"/>
      <c r="I12" s="23"/>
      <c r="J12" s="23" t="str">
        <f t="shared" si="0"/>
        <v/>
      </c>
      <c r="K12" s="24"/>
    </row>
    <row r="13" customHeight="1" spans="1:11">
      <c r="A13" s="20"/>
      <c r="B13" s="21"/>
      <c r="C13" s="22"/>
      <c r="D13" s="23"/>
      <c r="E13" s="20"/>
      <c r="F13" s="23"/>
      <c r="G13" s="23"/>
      <c r="H13" s="20"/>
      <c r="I13" s="23"/>
      <c r="J13" s="23" t="str">
        <f t="shared" si="0"/>
        <v/>
      </c>
      <c r="K13" s="24"/>
    </row>
    <row r="14" customHeight="1" spans="1:11">
      <c r="A14" s="20"/>
      <c r="B14" s="21"/>
      <c r="C14" s="22"/>
      <c r="D14" s="23"/>
      <c r="E14" s="20"/>
      <c r="F14" s="23"/>
      <c r="G14" s="23"/>
      <c r="H14" s="20"/>
      <c r="I14" s="23"/>
      <c r="J14" s="23" t="str">
        <f t="shared" si="0"/>
        <v/>
      </c>
      <c r="K14" s="24"/>
    </row>
    <row r="15" customHeight="1" spans="1:11">
      <c r="A15" s="20"/>
      <c r="B15" s="21"/>
      <c r="C15" s="22"/>
      <c r="D15" s="23"/>
      <c r="E15" s="20"/>
      <c r="F15" s="23"/>
      <c r="G15" s="23"/>
      <c r="H15" s="20"/>
      <c r="I15" s="23"/>
      <c r="J15" s="23" t="str">
        <f t="shared" si="0"/>
        <v/>
      </c>
      <c r="K15" s="24"/>
    </row>
    <row r="16" customHeight="1" spans="1:11">
      <c r="A16" s="20"/>
      <c r="B16" s="21"/>
      <c r="C16" s="22"/>
      <c r="D16" s="23"/>
      <c r="E16" s="20"/>
      <c r="F16" s="23"/>
      <c r="G16" s="23"/>
      <c r="H16" s="20"/>
      <c r="I16" s="23"/>
      <c r="J16" s="23" t="str">
        <f t="shared" si="0"/>
        <v/>
      </c>
      <c r="K16" s="24"/>
    </row>
    <row r="17" customHeight="1" spans="1:11">
      <c r="A17" s="20"/>
      <c r="B17" s="21"/>
      <c r="C17" s="22"/>
      <c r="D17" s="23"/>
      <c r="E17" s="20"/>
      <c r="F17" s="23"/>
      <c r="G17" s="23"/>
      <c r="H17" s="20"/>
      <c r="I17" s="23"/>
      <c r="J17" s="23" t="str">
        <f t="shared" si="0"/>
        <v/>
      </c>
      <c r="K17" s="24"/>
    </row>
    <row r="18" customHeight="1" spans="1:11">
      <c r="A18" s="20"/>
      <c r="B18" s="21"/>
      <c r="C18" s="22"/>
      <c r="D18" s="23"/>
      <c r="E18" s="20"/>
      <c r="F18" s="23"/>
      <c r="G18" s="23"/>
      <c r="H18" s="20"/>
      <c r="I18" s="23"/>
      <c r="J18" s="23" t="str">
        <f t="shared" si="0"/>
        <v/>
      </c>
      <c r="K18" s="24"/>
    </row>
    <row r="19" customHeight="1" spans="1:11">
      <c r="A19" s="20"/>
      <c r="B19" s="21"/>
      <c r="C19" s="22"/>
      <c r="D19" s="23"/>
      <c r="E19" s="20"/>
      <c r="F19" s="23"/>
      <c r="G19" s="23"/>
      <c r="H19" s="20"/>
      <c r="I19" s="23"/>
      <c r="J19" s="23" t="str">
        <f t="shared" si="0"/>
        <v/>
      </c>
      <c r="K19" s="24"/>
    </row>
    <row r="20" customHeight="1" spans="1:11">
      <c r="A20" s="20"/>
      <c r="B20" s="21"/>
      <c r="C20" s="22"/>
      <c r="D20" s="23"/>
      <c r="E20" s="20"/>
      <c r="F20" s="23"/>
      <c r="G20" s="23"/>
      <c r="H20" s="20"/>
      <c r="I20" s="23"/>
      <c r="J20" s="23" t="str">
        <f t="shared" si="0"/>
        <v/>
      </c>
      <c r="K20" s="24"/>
    </row>
    <row r="21" customHeight="1" spans="1:11">
      <c r="A21" s="20"/>
      <c r="B21" s="21"/>
      <c r="C21" s="22"/>
      <c r="D21" s="23"/>
      <c r="E21" s="20"/>
      <c r="F21" s="23"/>
      <c r="G21" s="23"/>
      <c r="H21" s="20"/>
      <c r="I21" s="23"/>
      <c r="J21" s="23" t="str">
        <f t="shared" si="0"/>
        <v/>
      </c>
      <c r="K21" s="24"/>
    </row>
    <row r="22" customHeight="1" spans="1:11">
      <c r="A22" s="20"/>
      <c r="B22" s="21"/>
      <c r="C22" s="22"/>
      <c r="D22" s="23"/>
      <c r="E22" s="20"/>
      <c r="F22" s="23"/>
      <c r="G22" s="23"/>
      <c r="H22" s="20"/>
      <c r="I22" s="23"/>
      <c r="J22" s="23" t="str">
        <f t="shared" si="0"/>
        <v/>
      </c>
      <c r="K22" s="24"/>
    </row>
    <row r="23" customHeight="1" spans="1:11">
      <c r="A23" s="20"/>
      <c r="B23" s="21"/>
      <c r="C23" s="22"/>
      <c r="D23" s="23"/>
      <c r="E23" s="20"/>
      <c r="F23" s="23"/>
      <c r="G23" s="23"/>
      <c r="H23" s="20"/>
      <c r="I23" s="23"/>
      <c r="J23" s="23" t="str">
        <f t="shared" si="0"/>
        <v/>
      </c>
      <c r="K23" s="24"/>
    </row>
    <row r="24" customHeight="1" spans="1:11">
      <c r="A24" s="20"/>
      <c r="B24" s="21"/>
      <c r="C24" s="22"/>
      <c r="D24" s="23"/>
      <c r="E24" s="20"/>
      <c r="F24" s="23"/>
      <c r="G24" s="23"/>
      <c r="H24" s="20"/>
      <c r="I24" s="23"/>
      <c r="J24" s="23" t="str">
        <f t="shared" si="0"/>
        <v/>
      </c>
      <c r="K24" s="24"/>
    </row>
    <row r="25" customHeight="1" spans="1:11">
      <c r="A25" s="20"/>
      <c r="B25" s="52"/>
      <c r="C25" s="22"/>
      <c r="D25" s="23"/>
      <c r="E25" s="20"/>
      <c r="F25" s="23"/>
      <c r="G25" s="23"/>
      <c r="H25" s="20"/>
      <c r="I25" s="23"/>
      <c r="J25" s="23"/>
      <c r="K25" s="24"/>
    </row>
    <row r="26" customHeight="1" spans="1:11">
      <c r="A26" s="25" t="s">
        <v>1047</v>
      </c>
      <c r="B26" s="40"/>
      <c r="C26" s="22"/>
      <c r="D26" s="23">
        <f ca="1">SUM(D5:上一行)</f>
        <v>0</v>
      </c>
      <c r="E26" s="23"/>
      <c r="F26" s="23">
        <f ca="1">SUM(F5:上一行)</f>
        <v>0</v>
      </c>
      <c r="G26" s="23">
        <f ca="1">SUM(G5:上一行)</f>
        <v>0</v>
      </c>
      <c r="H26" s="23"/>
      <c r="I26" s="23">
        <f ca="1">SUM(I5:上一行)</f>
        <v>0</v>
      </c>
      <c r="J26" s="23" t="str">
        <f ca="1" t="shared" si="0"/>
        <v/>
      </c>
      <c r="K26" s="24"/>
    </row>
    <row r="27" customHeight="1" spans="1:7">
      <c r="A27" s="27" t="e">
        <f>#REF!&amp;#REF!</f>
        <v>#REF!</v>
      </c>
      <c r="G27" s="11" t="e">
        <f>"评估人员："&amp;#REF!</f>
        <v>#REF!</v>
      </c>
    </row>
    <row r="28" customHeight="1" spans="1:1">
      <c r="A28" s="27" t="e">
        <f>CONCATENATE(#REF!,#REF!,#REF!,#REF!,#REF!,#REF!,#REF!)</f>
        <v>#REF!</v>
      </c>
    </row>
  </sheetData>
  <mergeCells count="3">
    <mergeCell ref="A1:K1"/>
    <mergeCell ref="A2:K2"/>
    <mergeCell ref="A26:B26"/>
  </mergeCells>
  <dataValidations count="1">
    <dataValidation allowBlank="1" showInputMessage="1" showErrorMessage="1" prompt="①该表按财务摊销明细填写，不可合并填写；②若包括开办费，请在备注中注明；③原始发生额，指未摊销前的金额。" sqref="A1:K1"/>
  </dataValidations>
  <printOptions horizontalCentered="1"/>
  <pageMargins left="0.35" right="0.35" top="0.79" bottom="0.79" header="0.94" footer="0.51"/>
  <pageSetup paperSize="9" fitToHeight="0" orientation="landscape" blackAndWhite="1" verticalDpi="600"/>
  <headerFooter alignWithMargins="0">
    <oddHeader>&amp;R&amp;"宋体,常规"表4-15
共&amp;N页，第&amp;P页</oddHeader>
  </headerFooter>
  <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P1"/>
    </sheetView>
  </sheetViews>
  <sheetFormatPr defaultColWidth="8.6" defaultRowHeight="15.75" customHeight="1"/>
  <cols>
    <col min="1" max="1" width="6.1" style="11" customWidth="1"/>
    <col min="2" max="2" width="22" style="11" customWidth="1"/>
    <col min="3" max="3" width="17.2" style="11" customWidth="1"/>
    <col min="4" max="4" width="9.8" style="11" customWidth="1"/>
    <col min="5" max="5" width="9" style="11" customWidth="1"/>
    <col min="6" max="6" width="9.2" style="11" customWidth="1"/>
    <col min="7" max="7" width="16.6" style="11" hidden="1" customWidth="1" outlineLevel="1"/>
    <col min="8" max="8" width="16.6" style="11" customWidth="1" collapsed="1"/>
    <col min="9" max="9" width="16.6" style="11" customWidth="1"/>
    <col min="10" max="10" width="8.1" style="11" customWidth="1"/>
    <col min="11" max="11" width="15.6" style="11" customWidth="1"/>
    <col min="12" max="32" width="9" style="11"/>
    <col min="33" max="16384" width="8.6" style="11"/>
  </cols>
  <sheetData>
    <row r="1" s="9" customFormat="1" ht="30" customHeight="1" spans="1:11">
      <c r="A1" s="12" t="s">
        <v>1048</v>
      </c>
      <c r="B1" s="28"/>
      <c r="C1" s="28"/>
      <c r="D1" s="28"/>
      <c r="E1" s="28"/>
      <c r="F1" s="28"/>
      <c r="G1" s="28"/>
      <c r="H1" s="28"/>
      <c r="I1" s="28"/>
      <c r="J1" s="28"/>
      <c r="K1" s="28"/>
    </row>
    <row r="2" ht="14.25" customHeight="1" spans="1:11">
      <c r="A2" s="14" t="e">
        <f>CONCATENATE(#REF!,#REF!,#REF!,#REF!,#REF!,#REF!,#REF!)</f>
        <v>#REF!</v>
      </c>
      <c r="B2" s="14"/>
      <c r="C2" s="14"/>
      <c r="D2" s="14"/>
      <c r="E2" s="14"/>
      <c r="F2" s="14"/>
      <c r="G2" s="14"/>
      <c r="H2" s="14"/>
      <c r="I2" s="14"/>
      <c r="J2" s="14"/>
      <c r="K2" s="14"/>
    </row>
    <row r="3" customHeight="1" spans="1:11">
      <c r="A3" s="16" t="e">
        <f>#REF!&amp;#REF!</f>
        <v>#REF!</v>
      </c>
      <c r="K3" s="17" t="s">
        <v>168</v>
      </c>
    </row>
    <row r="4" s="10" customFormat="1" customHeight="1" spans="1:11">
      <c r="A4" s="18" t="s">
        <v>169</v>
      </c>
      <c r="B4" s="18" t="s">
        <v>1037</v>
      </c>
      <c r="C4" s="18" t="s">
        <v>1049</v>
      </c>
      <c r="D4" s="18" t="s">
        <v>1050</v>
      </c>
      <c r="E4" s="18" t="s">
        <v>1051</v>
      </c>
      <c r="F4" s="18" t="s">
        <v>312</v>
      </c>
      <c r="G4" s="19" t="s">
        <v>141</v>
      </c>
      <c r="H4" s="18" t="s">
        <v>142</v>
      </c>
      <c r="I4" s="18" t="s">
        <v>143</v>
      </c>
      <c r="J4" s="55" t="s">
        <v>171</v>
      </c>
      <c r="K4" s="18" t="s">
        <v>240</v>
      </c>
    </row>
    <row r="5" customHeight="1" spans="1:11">
      <c r="A5" s="20"/>
      <c r="B5" s="21"/>
      <c r="C5" s="21"/>
      <c r="D5" s="21"/>
      <c r="E5" s="21"/>
      <c r="F5" s="22"/>
      <c r="G5" s="29"/>
      <c r="H5" s="29"/>
      <c r="I5" s="29"/>
      <c r="J5" s="23" t="str">
        <f>IF(H5=0,"",(I5-H5)/H5*100)</f>
        <v/>
      </c>
      <c r="K5" s="24"/>
    </row>
    <row r="6" customHeight="1" spans="1:11">
      <c r="A6" s="20"/>
      <c r="B6" s="21"/>
      <c r="C6" s="52"/>
      <c r="D6" s="21"/>
      <c r="E6" s="21"/>
      <c r="F6" s="22"/>
      <c r="G6" s="29"/>
      <c r="H6" s="29"/>
      <c r="I6" s="29"/>
      <c r="J6" s="23" t="str">
        <f t="shared" ref="J6:J26" si="0">IF(H6=0,"",(I6-H6)/H6*100)</f>
        <v/>
      </c>
      <c r="K6" s="24"/>
    </row>
    <row r="7" customHeight="1" spans="1:11">
      <c r="A7" s="20"/>
      <c r="B7" s="21"/>
      <c r="C7" s="21"/>
      <c r="D7" s="21"/>
      <c r="E7" s="21"/>
      <c r="F7" s="22"/>
      <c r="G7" s="29"/>
      <c r="H7" s="29"/>
      <c r="I7" s="29"/>
      <c r="J7" s="23" t="str">
        <f t="shared" si="0"/>
        <v/>
      </c>
      <c r="K7" s="24"/>
    </row>
    <row r="8" customHeight="1" spans="1:11">
      <c r="A8" s="20"/>
      <c r="B8" s="21"/>
      <c r="C8" s="21"/>
      <c r="D8" s="21"/>
      <c r="E8" s="21"/>
      <c r="F8" s="22"/>
      <c r="G8" s="29"/>
      <c r="H8" s="29"/>
      <c r="I8" s="29"/>
      <c r="J8" s="23" t="str">
        <f t="shared" si="0"/>
        <v/>
      </c>
      <c r="K8" s="24"/>
    </row>
    <row r="9" customHeight="1" spans="1:11">
      <c r="A9" s="20"/>
      <c r="B9" s="21"/>
      <c r="C9" s="21"/>
      <c r="D9" s="21"/>
      <c r="E9" s="21"/>
      <c r="F9" s="22"/>
      <c r="G9" s="29"/>
      <c r="H9" s="29"/>
      <c r="I9" s="29"/>
      <c r="J9" s="23" t="str">
        <f t="shared" si="0"/>
        <v/>
      </c>
      <c r="K9" s="24"/>
    </row>
    <row r="10" customHeight="1" spans="1:11">
      <c r="A10" s="20"/>
      <c r="B10" s="21"/>
      <c r="C10" s="21"/>
      <c r="D10" s="21"/>
      <c r="E10" s="21"/>
      <c r="F10" s="22"/>
      <c r="G10" s="29"/>
      <c r="H10" s="29"/>
      <c r="I10" s="29"/>
      <c r="J10" s="23" t="str">
        <f t="shared" si="0"/>
        <v/>
      </c>
      <c r="K10" s="24"/>
    </row>
    <row r="11" customHeight="1" spans="1:11">
      <c r="A11" s="20"/>
      <c r="B11" s="21"/>
      <c r="C11" s="21"/>
      <c r="D11" s="21"/>
      <c r="E11" s="21"/>
      <c r="F11" s="22"/>
      <c r="G11" s="29"/>
      <c r="H11" s="29"/>
      <c r="I11" s="29"/>
      <c r="J11" s="23" t="str">
        <f t="shared" si="0"/>
        <v/>
      </c>
      <c r="K11" s="24"/>
    </row>
    <row r="12" customHeight="1" spans="1:11">
      <c r="A12" s="20"/>
      <c r="B12" s="21"/>
      <c r="C12" s="21"/>
      <c r="D12" s="21"/>
      <c r="E12" s="21"/>
      <c r="F12" s="22"/>
      <c r="G12" s="29"/>
      <c r="H12" s="29"/>
      <c r="I12" s="29"/>
      <c r="J12" s="23" t="str">
        <f t="shared" si="0"/>
        <v/>
      </c>
      <c r="K12" s="24"/>
    </row>
    <row r="13" customHeight="1" spans="1:11">
      <c r="A13" s="20"/>
      <c r="B13" s="21"/>
      <c r="C13" s="21"/>
      <c r="D13" s="21"/>
      <c r="E13" s="21"/>
      <c r="F13" s="22"/>
      <c r="G13" s="29"/>
      <c r="H13" s="29"/>
      <c r="I13" s="29"/>
      <c r="J13" s="23" t="str">
        <f t="shared" si="0"/>
        <v/>
      </c>
      <c r="K13" s="24"/>
    </row>
    <row r="14" customHeight="1" spans="1:11">
      <c r="A14" s="20"/>
      <c r="B14" s="21"/>
      <c r="C14" s="21"/>
      <c r="D14" s="21"/>
      <c r="E14" s="21"/>
      <c r="F14" s="22"/>
      <c r="G14" s="29"/>
      <c r="H14" s="29"/>
      <c r="I14" s="29"/>
      <c r="J14" s="23" t="str">
        <f t="shared" si="0"/>
        <v/>
      </c>
      <c r="K14" s="24"/>
    </row>
    <row r="15" customHeight="1" spans="1:11">
      <c r="A15" s="20"/>
      <c r="B15" s="21"/>
      <c r="C15" s="21"/>
      <c r="D15" s="21"/>
      <c r="E15" s="21"/>
      <c r="F15" s="22"/>
      <c r="G15" s="29"/>
      <c r="H15" s="29"/>
      <c r="I15" s="29"/>
      <c r="J15" s="23" t="str">
        <f t="shared" si="0"/>
        <v/>
      </c>
      <c r="K15" s="24"/>
    </row>
    <row r="16" customHeight="1" spans="1:11">
      <c r="A16" s="20"/>
      <c r="B16" s="21"/>
      <c r="C16" s="21"/>
      <c r="D16" s="21"/>
      <c r="E16" s="21"/>
      <c r="F16" s="22"/>
      <c r="G16" s="29"/>
      <c r="H16" s="29"/>
      <c r="I16" s="29"/>
      <c r="J16" s="23" t="str">
        <f t="shared" si="0"/>
        <v/>
      </c>
      <c r="K16" s="24"/>
    </row>
    <row r="17" customHeight="1" spans="1:11">
      <c r="A17" s="20"/>
      <c r="B17" s="21"/>
      <c r="C17" s="21"/>
      <c r="D17" s="21"/>
      <c r="E17" s="21"/>
      <c r="F17" s="22"/>
      <c r="G17" s="29"/>
      <c r="H17" s="29"/>
      <c r="I17" s="29"/>
      <c r="J17" s="23" t="str">
        <f t="shared" si="0"/>
        <v/>
      </c>
      <c r="K17" s="24"/>
    </row>
    <row r="18" customHeight="1" spans="1:11">
      <c r="A18" s="20"/>
      <c r="B18" s="21"/>
      <c r="C18" s="21"/>
      <c r="D18" s="21"/>
      <c r="E18" s="21"/>
      <c r="F18" s="22"/>
      <c r="G18" s="29"/>
      <c r="H18" s="29"/>
      <c r="I18" s="29"/>
      <c r="J18" s="23" t="str">
        <f t="shared" si="0"/>
        <v/>
      </c>
      <c r="K18" s="24"/>
    </row>
    <row r="19" customHeight="1" spans="1:11">
      <c r="A19" s="20"/>
      <c r="B19" s="21"/>
      <c r="C19" s="21"/>
      <c r="D19" s="21"/>
      <c r="E19" s="21"/>
      <c r="F19" s="22"/>
      <c r="G19" s="29"/>
      <c r="H19" s="29"/>
      <c r="I19" s="29"/>
      <c r="J19" s="23" t="str">
        <f t="shared" si="0"/>
        <v/>
      </c>
      <c r="K19" s="24"/>
    </row>
    <row r="20" customHeight="1" spans="1:11">
      <c r="A20" s="20"/>
      <c r="B20" s="21"/>
      <c r="C20" s="21"/>
      <c r="D20" s="21"/>
      <c r="E20" s="21"/>
      <c r="F20" s="22"/>
      <c r="G20" s="29"/>
      <c r="H20" s="29"/>
      <c r="I20" s="29"/>
      <c r="J20" s="23" t="str">
        <f t="shared" si="0"/>
        <v/>
      </c>
      <c r="K20" s="24"/>
    </row>
    <row r="21" customHeight="1" spans="1:11">
      <c r="A21" s="20"/>
      <c r="B21" s="21"/>
      <c r="C21" s="21"/>
      <c r="D21" s="21"/>
      <c r="E21" s="21"/>
      <c r="F21" s="22"/>
      <c r="G21" s="29"/>
      <c r="H21" s="29"/>
      <c r="I21" s="29"/>
      <c r="J21" s="23" t="str">
        <f t="shared" si="0"/>
        <v/>
      </c>
      <c r="K21" s="24"/>
    </row>
    <row r="22" customHeight="1" spans="1:11">
      <c r="A22" s="20"/>
      <c r="B22" s="21"/>
      <c r="C22" s="21"/>
      <c r="D22" s="21"/>
      <c r="E22" s="21"/>
      <c r="F22" s="22"/>
      <c r="G22" s="29"/>
      <c r="H22" s="29"/>
      <c r="I22" s="29"/>
      <c r="J22" s="23" t="str">
        <f t="shared" si="0"/>
        <v/>
      </c>
      <c r="K22" s="24"/>
    </row>
    <row r="23" customHeight="1" spans="1:11">
      <c r="A23" s="20"/>
      <c r="B23" s="21"/>
      <c r="C23" s="21"/>
      <c r="D23" s="21"/>
      <c r="E23" s="21"/>
      <c r="F23" s="22"/>
      <c r="G23" s="29"/>
      <c r="H23" s="29"/>
      <c r="I23" s="29"/>
      <c r="J23" s="23" t="str">
        <f t="shared" si="0"/>
        <v/>
      </c>
      <c r="K23" s="24"/>
    </row>
    <row r="24" customHeight="1" spans="1:11">
      <c r="A24" s="20"/>
      <c r="B24" s="21"/>
      <c r="C24" s="21"/>
      <c r="D24" s="21"/>
      <c r="E24" s="21"/>
      <c r="F24" s="22"/>
      <c r="G24" s="29"/>
      <c r="H24" s="29"/>
      <c r="I24" s="29"/>
      <c r="J24" s="23" t="str">
        <f t="shared" si="0"/>
        <v/>
      </c>
      <c r="K24" s="24"/>
    </row>
    <row r="25" customHeight="1" spans="1:11">
      <c r="A25" s="20"/>
      <c r="B25" s="21"/>
      <c r="C25" s="21"/>
      <c r="D25" s="21"/>
      <c r="E25" s="21"/>
      <c r="F25" s="22"/>
      <c r="G25" s="29"/>
      <c r="H25" s="29"/>
      <c r="I25" s="29"/>
      <c r="J25" s="23" t="str">
        <f t="shared" si="0"/>
        <v/>
      </c>
      <c r="K25" s="24"/>
    </row>
    <row r="26" customHeight="1" spans="1:11">
      <c r="A26" s="25" t="s">
        <v>1047</v>
      </c>
      <c r="B26" s="40"/>
      <c r="C26" s="40"/>
      <c r="D26" s="40"/>
      <c r="E26" s="40"/>
      <c r="F26" s="22"/>
      <c r="G26" s="29">
        <f ca="1">SUM(G5:上一行)</f>
        <v>0</v>
      </c>
      <c r="H26" s="29">
        <f ca="1">SUM(H5:上一行)</f>
        <v>0</v>
      </c>
      <c r="I26" s="29">
        <f ca="1">SUM(I5:上一行)</f>
        <v>0</v>
      </c>
      <c r="J26" s="23" t="str">
        <f ca="1" t="shared" si="0"/>
        <v/>
      </c>
      <c r="K26" s="24"/>
    </row>
    <row r="27" customHeight="1" spans="1:8">
      <c r="A27" s="27" t="e">
        <f>#REF!&amp;#REF!</f>
        <v>#REF!</v>
      </c>
      <c r="G27" s="16"/>
      <c r="H27" s="16" t="e">
        <f>"评估人员："&amp;#REF!</f>
        <v>#REF!</v>
      </c>
    </row>
    <row r="28" customHeight="1" spans="1:1">
      <c r="A28" s="27" t="e">
        <f>CONCATENATE(#REF!,#REF!,#REF!,#REF!,#REF!,#REF!,#REF!)</f>
        <v>#REF!</v>
      </c>
    </row>
  </sheetData>
  <mergeCells count="3">
    <mergeCell ref="A1:K1"/>
    <mergeCell ref="A2:K2"/>
    <mergeCell ref="A26:B26"/>
  </mergeCells>
  <dataValidations count="2">
    <dataValidation allowBlank="1" showInputMessage="1" showErrorMessage="1" prompt="①对应资产或负债科目是指产生可抵扣差异的资产负债科目；②计税基数是指差异金额；③类型一般包括暂时性差异和可弥补亏损。" sqref="A1:I1 K1"/>
    <dataValidation allowBlank="1" showInputMessage="1" showErrorMessage="1" prompt="①该表按财务摊销明细填写，不可合并填写；②若包括开办费，请在备注中注明；③原始发生额，指未摊销前的金额。" sqref="J1"/>
  </dataValidations>
  <printOptions horizontalCentered="1"/>
  <pageMargins left="0.35" right="0.35" top="0.79" bottom="0.79" header="0.94" footer="0.51"/>
  <pageSetup paperSize="9" fitToHeight="0" orientation="landscape" blackAndWhite="1" verticalDpi="600"/>
  <headerFooter alignWithMargins="0">
    <oddHeader>&amp;R&amp;"宋体,常规"表4-16
共&amp;N页，第&amp;P页</oddHeader>
  </headerFooter>
  <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6.2" style="11" customWidth="1"/>
    <col min="2" max="2" width="26.6" style="11" customWidth="1"/>
    <col min="3" max="3" width="10.8" style="11" customWidth="1"/>
    <col min="4" max="4" width="23" style="11" hidden="1" customWidth="1" outlineLevel="1"/>
    <col min="5" max="5" width="23" style="11" customWidth="1" collapsed="1"/>
    <col min="6" max="6" width="23" style="11" customWidth="1"/>
    <col min="7" max="7" width="13.7" style="11" customWidth="1"/>
    <col min="8" max="8" width="16.5" style="11" customWidth="1"/>
    <col min="9" max="32" width="9" style="11"/>
    <col min="33" max="16384" width="8.6" style="11"/>
  </cols>
  <sheetData>
    <row r="1" s="9" customFormat="1" ht="30" customHeight="1" spans="1:8">
      <c r="A1" s="12" t="s">
        <v>1052</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1037</v>
      </c>
      <c r="C4" s="18" t="s">
        <v>513</v>
      </c>
      <c r="D4" s="19" t="s">
        <v>141</v>
      </c>
      <c r="E4" s="18" t="s">
        <v>142</v>
      </c>
      <c r="F4" s="18" t="s">
        <v>143</v>
      </c>
      <c r="G4" s="18" t="s">
        <v>171</v>
      </c>
      <c r="H4" s="18" t="s">
        <v>240</v>
      </c>
    </row>
    <row r="5" customHeight="1" spans="1:8">
      <c r="A5" s="20"/>
      <c r="B5" s="21"/>
      <c r="C5" s="22"/>
      <c r="D5" s="23"/>
      <c r="E5" s="23"/>
      <c r="F5" s="23"/>
      <c r="G5" s="23" t="str">
        <f>IF(E5=0,"",(F5-E5)/E5*100)</f>
        <v/>
      </c>
      <c r="H5" s="24"/>
    </row>
    <row r="6" customHeight="1" spans="1:8">
      <c r="A6" s="20"/>
      <c r="B6" s="21"/>
      <c r="C6" s="22"/>
      <c r="D6" s="23"/>
      <c r="E6" s="23"/>
      <c r="F6" s="23"/>
      <c r="G6" s="23" t="str">
        <f t="shared" ref="G6:G24" si="0">IF(E6=0,"",(F6-E6)/E6*100)</f>
        <v/>
      </c>
      <c r="H6" s="24"/>
    </row>
    <row r="7" customHeight="1" spans="1:8">
      <c r="A7" s="20"/>
      <c r="B7" s="21"/>
      <c r="C7" s="22"/>
      <c r="D7" s="23"/>
      <c r="E7" s="23"/>
      <c r="F7" s="23"/>
      <c r="G7" s="23" t="str">
        <f t="shared" si="0"/>
        <v/>
      </c>
      <c r="H7" s="24"/>
    </row>
    <row r="8" customHeight="1" spans="1:8">
      <c r="A8" s="20"/>
      <c r="B8" s="21"/>
      <c r="C8" s="22"/>
      <c r="D8" s="23"/>
      <c r="E8" s="23"/>
      <c r="F8" s="23"/>
      <c r="G8" s="23" t="str">
        <f t="shared" si="0"/>
        <v/>
      </c>
      <c r="H8" s="24"/>
    </row>
    <row r="9" customHeight="1" spans="1:8">
      <c r="A9" s="20"/>
      <c r="B9" s="21"/>
      <c r="C9" s="22"/>
      <c r="D9" s="23"/>
      <c r="E9" s="23"/>
      <c r="F9" s="23"/>
      <c r="G9" s="23" t="str">
        <f t="shared" si="0"/>
        <v/>
      </c>
      <c r="H9" s="24"/>
    </row>
    <row r="10" customHeight="1" spans="1:8">
      <c r="A10" s="20"/>
      <c r="B10" s="21"/>
      <c r="C10" s="22"/>
      <c r="D10" s="23"/>
      <c r="E10" s="23"/>
      <c r="F10" s="23"/>
      <c r="G10" s="23" t="str">
        <f t="shared" si="0"/>
        <v/>
      </c>
      <c r="H10" s="24"/>
    </row>
    <row r="11" customHeight="1" spans="1:8">
      <c r="A11" s="20"/>
      <c r="B11" s="21"/>
      <c r="C11" s="22"/>
      <c r="D11" s="23"/>
      <c r="E11" s="23"/>
      <c r="F11" s="23"/>
      <c r="G11" s="23" t="str">
        <f t="shared" si="0"/>
        <v/>
      </c>
      <c r="H11" s="24"/>
    </row>
    <row r="12" customHeight="1" spans="1:8">
      <c r="A12" s="20"/>
      <c r="B12" s="21"/>
      <c r="C12" s="22"/>
      <c r="D12" s="23"/>
      <c r="E12" s="23"/>
      <c r="F12" s="23"/>
      <c r="G12" s="23" t="str">
        <f t="shared" si="0"/>
        <v/>
      </c>
      <c r="H12" s="24"/>
    </row>
    <row r="13" customHeight="1" spans="1:8">
      <c r="A13" s="20"/>
      <c r="B13" s="21"/>
      <c r="C13" s="22"/>
      <c r="D13" s="23"/>
      <c r="E13" s="23"/>
      <c r="F13" s="23"/>
      <c r="G13" s="23" t="str">
        <f t="shared" si="0"/>
        <v/>
      </c>
      <c r="H13" s="24"/>
    </row>
    <row r="14" customHeight="1" spans="1:8">
      <c r="A14" s="20"/>
      <c r="B14" s="21"/>
      <c r="C14" s="22"/>
      <c r="D14" s="23"/>
      <c r="E14" s="23"/>
      <c r="F14" s="23"/>
      <c r="G14" s="23" t="str">
        <f t="shared" si="0"/>
        <v/>
      </c>
      <c r="H14" s="24"/>
    </row>
    <row r="15" customHeight="1" spans="1:8">
      <c r="A15" s="20"/>
      <c r="B15" s="21"/>
      <c r="C15" s="22"/>
      <c r="D15" s="23"/>
      <c r="E15" s="23"/>
      <c r="F15" s="23"/>
      <c r="G15" s="23" t="str">
        <f t="shared" si="0"/>
        <v/>
      </c>
      <c r="H15" s="24"/>
    </row>
    <row r="16" customHeight="1" spans="1:8">
      <c r="A16" s="20"/>
      <c r="B16" s="21"/>
      <c r="C16" s="22"/>
      <c r="D16" s="23"/>
      <c r="E16" s="23"/>
      <c r="F16" s="23"/>
      <c r="G16" s="23" t="str">
        <f t="shared" si="0"/>
        <v/>
      </c>
      <c r="H16" s="24"/>
    </row>
    <row r="17" customHeight="1" spans="1:8">
      <c r="A17" s="20"/>
      <c r="B17" s="21"/>
      <c r="C17" s="22"/>
      <c r="D17" s="23"/>
      <c r="E17" s="23"/>
      <c r="F17" s="23"/>
      <c r="G17" s="23" t="str">
        <f t="shared" si="0"/>
        <v/>
      </c>
      <c r="H17" s="24"/>
    </row>
    <row r="18" customHeight="1" spans="1:8">
      <c r="A18" s="20"/>
      <c r="B18" s="21"/>
      <c r="C18" s="22"/>
      <c r="D18" s="23"/>
      <c r="E18" s="23"/>
      <c r="F18" s="23"/>
      <c r="G18" s="23" t="str">
        <f t="shared" si="0"/>
        <v/>
      </c>
      <c r="H18" s="24"/>
    </row>
    <row r="19" customHeight="1" spans="1:8">
      <c r="A19" s="20"/>
      <c r="B19" s="21"/>
      <c r="C19" s="22"/>
      <c r="D19" s="23"/>
      <c r="E19" s="23"/>
      <c r="F19" s="23"/>
      <c r="G19" s="23" t="str">
        <f t="shared" si="0"/>
        <v/>
      </c>
      <c r="H19" s="24"/>
    </row>
    <row r="20" customHeight="1" spans="1:8">
      <c r="A20" s="20"/>
      <c r="B20" s="21"/>
      <c r="C20" s="22"/>
      <c r="D20" s="23"/>
      <c r="E20" s="23"/>
      <c r="F20" s="23"/>
      <c r="G20" s="23" t="str">
        <f t="shared" si="0"/>
        <v/>
      </c>
      <c r="H20" s="24"/>
    </row>
    <row r="21" customHeight="1" spans="1:8">
      <c r="A21" s="20"/>
      <c r="B21" s="21"/>
      <c r="C21" s="22"/>
      <c r="D21" s="23"/>
      <c r="E21" s="23"/>
      <c r="F21" s="23"/>
      <c r="G21" s="23" t="str">
        <f t="shared" si="0"/>
        <v/>
      </c>
      <c r="H21" s="24"/>
    </row>
    <row r="22" customHeight="1" spans="1:8">
      <c r="A22" s="20"/>
      <c r="B22" s="21"/>
      <c r="C22" s="22"/>
      <c r="D22" s="23"/>
      <c r="E22" s="23"/>
      <c r="F22" s="23"/>
      <c r="G22" s="23" t="str">
        <f t="shared" si="0"/>
        <v/>
      </c>
      <c r="H22" s="24"/>
    </row>
    <row r="23" customHeight="1" spans="1:8">
      <c r="A23" s="20"/>
      <c r="B23" s="21"/>
      <c r="C23" s="22"/>
      <c r="D23" s="23"/>
      <c r="E23" s="23"/>
      <c r="F23" s="23"/>
      <c r="G23" s="23" t="str">
        <f t="shared" si="0"/>
        <v/>
      </c>
      <c r="H23" s="24"/>
    </row>
    <row r="24" customHeight="1" spans="1:8">
      <c r="A24" s="20"/>
      <c r="B24" s="21"/>
      <c r="C24" s="22"/>
      <c r="D24" s="23"/>
      <c r="E24" s="23"/>
      <c r="F24" s="23"/>
      <c r="G24" s="23" t="str">
        <f t="shared" si="0"/>
        <v/>
      </c>
      <c r="H24" s="24"/>
    </row>
    <row r="25" customHeight="1" spans="1:8">
      <c r="A25" s="20"/>
      <c r="B25" s="21"/>
      <c r="C25" s="22"/>
      <c r="D25" s="23"/>
      <c r="E25" s="23"/>
      <c r="F25" s="23"/>
      <c r="G25" s="23"/>
      <c r="H25" s="24"/>
    </row>
    <row r="26" customHeight="1" spans="1:8">
      <c r="A26" s="25" t="s">
        <v>1047</v>
      </c>
      <c r="B26" s="40"/>
      <c r="C26" s="22"/>
      <c r="D26" s="23">
        <f ca="1">SUM(D5:上一行)</f>
        <v>0</v>
      </c>
      <c r="E26" s="23">
        <f ca="1">SUM(E5:上一行)</f>
        <v>0</v>
      </c>
      <c r="F26" s="23">
        <f ca="1">SUM(F5:上一行)</f>
        <v>0</v>
      </c>
      <c r="G26" s="23" t="str">
        <f ca="1">IF(E26=0,"",(F26-E26)/E26*100)</f>
        <v/>
      </c>
      <c r="H26" s="24"/>
    </row>
    <row r="27" customHeight="1" spans="1:5">
      <c r="A27" s="27" t="e">
        <f>#REF!&amp;#REF!</f>
        <v>#REF!</v>
      </c>
      <c r="D27" s="16"/>
      <c r="E27" s="11" t="e">
        <f>"评估人员："&amp;#REF!</f>
        <v>#REF!</v>
      </c>
    </row>
    <row r="28" customHeight="1" spans="1:1">
      <c r="A28" s="27" t="e">
        <f>CONCATENATE(#REF!,#REF!,#REF!,#REF!,#REF!,#REF!,#REF!)</f>
        <v>#REF!</v>
      </c>
    </row>
  </sheetData>
  <mergeCells count="3">
    <mergeCell ref="A1:H1"/>
    <mergeCell ref="A2:H2"/>
    <mergeCell ref="A26:B26"/>
  </mergeCells>
  <printOptions horizontalCentered="1"/>
  <pageMargins left="0.35" right="0.35" top="0.79" bottom="0.79" header="0.94" footer="0.51"/>
  <pageSetup paperSize="9" fitToHeight="0" orientation="landscape" blackAndWhite="1" verticalDpi="600"/>
  <headerFooter alignWithMargins="0">
    <oddHeader>&amp;R&amp;"宋体,常规"表4-17
共&amp;N页，第&amp;P页</oddHead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8"/>
  <sheetViews>
    <sheetView workbookViewId="0">
      <selection activeCell="A1" sqref="A1:P1"/>
    </sheetView>
  </sheetViews>
  <sheetFormatPr defaultColWidth="8.6" defaultRowHeight="15.75" customHeight="1" outlineLevelCol="6"/>
  <cols>
    <col min="1" max="1" width="7.8" style="11" customWidth="1"/>
    <col min="2" max="2" width="26.6" style="11" customWidth="1"/>
    <col min="3" max="3" width="24.7" style="11" hidden="1" customWidth="1" outlineLevel="1"/>
    <col min="4" max="4" width="24.7" style="11" customWidth="1" collapsed="1"/>
    <col min="5" max="5" width="24.7" style="11" customWidth="1"/>
    <col min="6" max="6" width="22.1" style="11" customWidth="1"/>
    <col min="7" max="7" width="14.5" style="11" customWidth="1"/>
    <col min="8" max="32" width="9" style="11"/>
    <col min="33" max="16384" width="8.6" style="11"/>
  </cols>
  <sheetData>
    <row r="1" s="9" customFormat="1" ht="30" customHeight="1" spans="1:7">
      <c r="A1" s="12" t="s">
        <v>1053</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323</v>
      </c>
    </row>
    <row r="5" customHeight="1" spans="1:7">
      <c r="A5" s="46" t="s">
        <v>1054</v>
      </c>
      <c r="B5" s="24" t="s">
        <v>11</v>
      </c>
      <c r="C5" s="23">
        <f ca="1">短期借款!I27</f>
        <v>0</v>
      </c>
      <c r="D5" s="23">
        <f ca="1">短期借款!J27</f>
        <v>0</v>
      </c>
      <c r="E5" s="23">
        <f ca="1">短期借款!L27</f>
        <v>0</v>
      </c>
      <c r="F5" s="23">
        <f ca="1">E5-D5</f>
        <v>0</v>
      </c>
      <c r="G5" s="50" t="str">
        <f ca="1">IF(D5=0,"",F5/D5*100)</f>
        <v/>
      </c>
    </row>
    <row r="6" customHeight="1" spans="1:7">
      <c r="A6" s="46" t="s">
        <v>1055</v>
      </c>
      <c r="B6" s="24" t="s">
        <v>13</v>
      </c>
      <c r="C6" s="23">
        <f ca="1">交易性金融负债!E27</f>
        <v>0</v>
      </c>
      <c r="D6" s="23">
        <f ca="1">交易性金融负债!F27</f>
        <v>0</v>
      </c>
      <c r="E6" s="23">
        <f ca="1">交易性金融负债!G27</f>
        <v>0</v>
      </c>
      <c r="F6" s="23">
        <f ca="1" t="shared" ref="F6:F16" si="0">E6-D6</f>
        <v>0</v>
      </c>
      <c r="G6" s="50" t="str">
        <f ca="1" t="shared" ref="G6:G18" si="1">IF(D6=0,"",F6/D6*100)</f>
        <v/>
      </c>
    </row>
    <row r="7" customHeight="1" spans="1:7">
      <c r="A7" s="46" t="s">
        <v>1056</v>
      </c>
      <c r="B7" s="24" t="s">
        <v>15</v>
      </c>
      <c r="C7" s="23">
        <f ca="1">应付票据!G27</f>
        <v>0</v>
      </c>
      <c r="D7" s="23">
        <f ca="1">应付票据!H27</f>
        <v>0</v>
      </c>
      <c r="E7" s="23">
        <f ca="1">应付票据!I27</f>
        <v>0</v>
      </c>
      <c r="F7" s="23">
        <f ca="1" t="shared" si="0"/>
        <v>0</v>
      </c>
      <c r="G7" s="50" t="str">
        <f ca="1" t="shared" si="1"/>
        <v/>
      </c>
    </row>
    <row r="8" customHeight="1" spans="1:7">
      <c r="A8" s="46" t="s">
        <v>918</v>
      </c>
      <c r="B8" s="24" t="s">
        <v>18</v>
      </c>
      <c r="C8" s="23">
        <f ca="1">应付账款!E27</f>
        <v>0</v>
      </c>
      <c r="D8" s="23">
        <f ca="1">应付账款!F27</f>
        <v>0</v>
      </c>
      <c r="E8" s="23">
        <f ca="1">应付账款!G27</f>
        <v>0</v>
      </c>
      <c r="F8" s="23">
        <f ca="1" t="shared" si="0"/>
        <v>0</v>
      </c>
      <c r="G8" s="50" t="str">
        <f ca="1" t="shared" si="1"/>
        <v/>
      </c>
    </row>
    <row r="9" customHeight="1" spans="1:7">
      <c r="A9" s="46" t="s">
        <v>1057</v>
      </c>
      <c r="B9" s="24" t="s">
        <v>20</v>
      </c>
      <c r="C9" s="23">
        <f ca="1">预收款项!E27</f>
        <v>0</v>
      </c>
      <c r="D9" s="23">
        <f ca="1">预收款项!F27</f>
        <v>0</v>
      </c>
      <c r="E9" s="23">
        <f ca="1">预收款项!G27</f>
        <v>0</v>
      </c>
      <c r="F9" s="23">
        <f ca="1" t="shared" si="0"/>
        <v>0</v>
      </c>
      <c r="G9" s="50" t="str">
        <f ca="1" t="shared" si="1"/>
        <v/>
      </c>
    </row>
    <row r="10" customHeight="1" spans="1:7">
      <c r="A10" s="46" t="s">
        <v>1058</v>
      </c>
      <c r="B10" s="24" t="s">
        <v>22</v>
      </c>
      <c r="C10" s="23">
        <f ca="1">职工薪酬!D26</f>
        <v>0</v>
      </c>
      <c r="D10" s="23">
        <f ca="1">职工薪酬!E26</f>
        <v>0</v>
      </c>
      <c r="E10" s="23">
        <f ca="1">职工薪酬!F26</f>
        <v>0</v>
      </c>
      <c r="F10" s="23">
        <f ca="1" t="shared" si="0"/>
        <v>0</v>
      </c>
      <c r="G10" s="50" t="str">
        <f ca="1" t="shared" si="1"/>
        <v/>
      </c>
    </row>
    <row r="11" customHeight="1" spans="1:7">
      <c r="A11" s="46" t="s">
        <v>1059</v>
      </c>
      <c r="B11" s="24" t="s">
        <v>24</v>
      </c>
      <c r="C11" s="23">
        <f ca="1">应交税费!E26</f>
        <v>0</v>
      </c>
      <c r="D11" s="23">
        <f ca="1">应交税费!F26</f>
        <v>0</v>
      </c>
      <c r="E11" s="23">
        <f ca="1">应交税费!G26</f>
        <v>0</v>
      </c>
      <c r="F11" s="23">
        <f ca="1" t="shared" si="0"/>
        <v>0</v>
      </c>
      <c r="G11" s="50" t="str">
        <f ca="1" t="shared" si="1"/>
        <v/>
      </c>
    </row>
    <row r="12" customHeight="1" spans="1:7">
      <c r="A12" s="46" t="s">
        <v>1060</v>
      </c>
      <c r="B12" s="24" t="s">
        <v>26</v>
      </c>
      <c r="C12" s="23">
        <f ca="1">应付利息!G26</f>
        <v>0</v>
      </c>
      <c r="D12" s="23">
        <f ca="1">应付利息!H26</f>
        <v>0</v>
      </c>
      <c r="E12" s="23">
        <f ca="1">应付利息!I26</f>
        <v>0</v>
      </c>
      <c r="F12" s="23">
        <f ca="1" t="shared" si="0"/>
        <v>0</v>
      </c>
      <c r="G12" s="50" t="str">
        <f ca="1" t="shared" si="1"/>
        <v/>
      </c>
    </row>
    <row r="13" customHeight="1" spans="1:7">
      <c r="A13" s="46" t="s">
        <v>1061</v>
      </c>
      <c r="B13" s="24" t="s">
        <v>28</v>
      </c>
      <c r="C13" s="23">
        <f ca="1">'应付股利（利润）'!E26</f>
        <v>0</v>
      </c>
      <c r="D13" s="23">
        <f ca="1">'应付股利（利润）'!F26</f>
        <v>0</v>
      </c>
      <c r="E13" s="23">
        <f ca="1">'应付股利（利润）'!G26</f>
        <v>0</v>
      </c>
      <c r="F13" s="23">
        <f ca="1" t="shared" si="0"/>
        <v>0</v>
      </c>
      <c r="G13" s="50" t="str">
        <f ca="1" t="shared" si="1"/>
        <v/>
      </c>
    </row>
    <row r="14" customHeight="1" spans="1:7">
      <c r="A14" s="46" t="s">
        <v>1062</v>
      </c>
      <c r="B14" s="24" t="s">
        <v>30</v>
      </c>
      <c r="C14" s="23">
        <f ca="1">其他应付款!E27</f>
        <v>0</v>
      </c>
      <c r="D14" s="23">
        <f ca="1">其他应付款!F27</f>
        <v>0</v>
      </c>
      <c r="E14" s="23">
        <f ca="1">其他应付款!G27</f>
        <v>0</v>
      </c>
      <c r="F14" s="23">
        <f ca="1" t="shared" si="0"/>
        <v>0</v>
      </c>
      <c r="G14" s="50" t="str">
        <f ca="1" t="shared" si="1"/>
        <v/>
      </c>
    </row>
    <row r="15" customHeight="1" spans="1:7">
      <c r="A15" s="46" t="s">
        <v>1063</v>
      </c>
      <c r="B15" s="24" t="s">
        <v>32</v>
      </c>
      <c r="C15" s="23">
        <f ca="1">一年到期非流动负债!G27</f>
        <v>0</v>
      </c>
      <c r="D15" s="23">
        <f ca="1">一年到期非流动负债!H27</f>
        <v>0</v>
      </c>
      <c r="E15" s="23">
        <f ca="1">一年到期非流动负债!I27</f>
        <v>0</v>
      </c>
      <c r="F15" s="23">
        <f ca="1" t="shared" si="0"/>
        <v>0</v>
      </c>
      <c r="G15" s="50" t="str">
        <f ca="1" t="shared" si="1"/>
        <v/>
      </c>
    </row>
    <row r="16" customHeight="1" spans="1:7">
      <c r="A16" s="46" t="s">
        <v>1064</v>
      </c>
      <c r="B16" s="24" t="s">
        <v>34</v>
      </c>
      <c r="C16" s="23">
        <f ca="1">其他流动负债!E27</f>
        <v>0</v>
      </c>
      <c r="D16" s="23">
        <f ca="1">其他流动负债!F27</f>
        <v>0</v>
      </c>
      <c r="E16" s="23">
        <f ca="1">其他流动负债!G27</f>
        <v>0</v>
      </c>
      <c r="F16" s="23">
        <f ca="1" t="shared" si="0"/>
        <v>0</v>
      </c>
      <c r="G16" s="50" t="str">
        <f ca="1" t="shared" si="1"/>
        <v/>
      </c>
    </row>
    <row r="17" customHeight="1" spans="1:7">
      <c r="A17" s="20"/>
      <c r="B17" s="24"/>
      <c r="C17" s="23"/>
      <c r="D17" s="23"/>
      <c r="E17" s="23"/>
      <c r="F17" s="23"/>
      <c r="G17" s="50" t="str">
        <f t="shared" si="1"/>
        <v/>
      </c>
    </row>
    <row r="18" customHeight="1" spans="1:7">
      <c r="A18" s="20"/>
      <c r="B18" s="24"/>
      <c r="C18" s="23"/>
      <c r="D18" s="23"/>
      <c r="E18" s="23"/>
      <c r="F18" s="23"/>
      <c r="G18" s="50" t="str">
        <f t="shared" si="1"/>
        <v/>
      </c>
    </row>
    <row r="19" customHeight="1" spans="1:7">
      <c r="A19" s="20"/>
      <c r="B19" s="24"/>
      <c r="C19" s="23"/>
      <c r="D19" s="23"/>
      <c r="E19" s="23"/>
      <c r="F19" s="23"/>
      <c r="G19" s="50"/>
    </row>
    <row r="20" customHeight="1" spans="1:7">
      <c r="A20" s="20"/>
      <c r="B20" s="24"/>
      <c r="C20" s="23"/>
      <c r="D20" s="23"/>
      <c r="E20" s="23"/>
      <c r="F20" s="23"/>
      <c r="G20" s="50"/>
    </row>
    <row r="21" customHeight="1" spans="1:7">
      <c r="A21" s="20"/>
      <c r="B21" s="24"/>
      <c r="C21" s="23"/>
      <c r="D21" s="23"/>
      <c r="E21" s="23"/>
      <c r="F21" s="23"/>
      <c r="G21" s="50" t="str">
        <f t="shared" ref="G21:G26" si="2">IF(D21=0,"",F21/D21*100)</f>
        <v/>
      </c>
    </row>
    <row r="22" customHeight="1" spans="1:7">
      <c r="A22" s="20"/>
      <c r="B22" s="24"/>
      <c r="C22" s="23"/>
      <c r="D22" s="23"/>
      <c r="E22" s="23"/>
      <c r="F22" s="23"/>
      <c r="G22" s="50" t="str">
        <f t="shared" si="2"/>
        <v/>
      </c>
    </row>
    <row r="23" customHeight="1" spans="1:7">
      <c r="A23" s="20"/>
      <c r="B23" s="24"/>
      <c r="C23" s="23"/>
      <c r="D23" s="23"/>
      <c r="E23" s="23"/>
      <c r="F23" s="23"/>
      <c r="G23" s="50" t="str">
        <f t="shared" si="2"/>
        <v/>
      </c>
    </row>
    <row r="24" customHeight="1" spans="1:7">
      <c r="A24" s="46"/>
      <c r="B24" s="51"/>
      <c r="C24" s="23"/>
      <c r="D24" s="23"/>
      <c r="E24" s="23"/>
      <c r="F24" s="23"/>
      <c r="G24" s="50" t="str">
        <f t="shared" si="2"/>
        <v/>
      </c>
    </row>
    <row r="25" customHeight="1" spans="1:7">
      <c r="A25" s="46"/>
      <c r="B25" s="51"/>
      <c r="C25" s="23"/>
      <c r="D25" s="23"/>
      <c r="E25" s="23"/>
      <c r="F25" s="23"/>
      <c r="G25" s="50" t="str">
        <f t="shared" si="2"/>
        <v/>
      </c>
    </row>
    <row r="26" customHeight="1" spans="1:7">
      <c r="A26" s="46" t="s">
        <v>1065</v>
      </c>
      <c r="B26" s="46" t="s">
        <v>120</v>
      </c>
      <c r="C26" s="23">
        <f ca="1">SUM(C5:C16)</f>
        <v>0</v>
      </c>
      <c r="D26" s="23">
        <f ca="1">SUM(D5:D16)</f>
        <v>0</v>
      </c>
      <c r="E26" s="23">
        <f ca="1">SUM(E5:E16)</f>
        <v>0</v>
      </c>
      <c r="F26" s="23">
        <f ca="1">SUM(F5:F25)</f>
        <v>0</v>
      </c>
      <c r="G26" s="50" t="str">
        <f ca="1" t="shared" si="2"/>
        <v/>
      </c>
    </row>
    <row r="27" customHeight="1" spans="1:5">
      <c r="A27" s="27" t="e">
        <f>#REF!&amp;#REF!</f>
        <v>#REF!</v>
      </c>
      <c r="E27" s="11" t="e">
        <f>"评估人员："&amp;#REF!</f>
        <v>#REF!</v>
      </c>
    </row>
    <row r="28" customHeight="1" spans="1:1">
      <c r="A28" s="27" t="e">
        <f>CONCATENATE(#REF!,#REF!,#REF!,#REF!,#REF!,#REF!,#REF!)</f>
        <v>#REF!</v>
      </c>
    </row>
  </sheetData>
  <mergeCells count="2">
    <mergeCell ref="A1:G1"/>
    <mergeCell ref="A2:G2"/>
  </mergeCells>
  <hyperlinks>
    <hyperlink ref="B13" location="'应付股利（利润）'!B1" display="应付股利（应付利润）"/>
    <hyperlink ref="B5" location="短期借款!B1" display="短期借款"/>
    <hyperlink ref="B6" location="交易性金融负债!B1" display="交易性金融负债"/>
    <hyperlink ref="B7" location="应付票据!B1" display="应付票据"/>
    <hyperlink ref="B8" location="应付账款!B1" display="应付账款"/>
    <hyperlink ref="B9" location="预收账款!B1" display="预收款项"/>
    <hyperlink ref="B10" location="职工薪酬!B1" display="应付职工薪酬"/>
    <hyperlink ref="B11" location="应交税费!B1" display="应交税费"/>
    <hyperlink ref="B12" location="应付利息!B1" display="应付利息"/>
    <hyperlink ref="B14" location="其他应付款!B1" display="其他应付款"/>
    <hyperlink ref="B15" location="一年到期非流动负债!B1" display="一年内到期的非流动负债"/>
    <hyperlink ref="B16" location="其他流动负债!B1" display="其他流动负债"/>
  </hyperlinks>
  <printOptions horizontalCentered="1"/>
  <pageMargins left="0.35" right="0.35" top="0.79" bottom="0.79" header="0.94" footer="0.51"/>
  <pageSetup paperSize="9" fitToHeight="0" orientation="landscape" blackAndWhite="1" verticalDpi="600"/>
  <headerFooter alignWithMargins="0">
    <oddHeader>&amp;R&amp;"宋体,常规"表5
共&amp;N页，第&amp;P页</oddHeader>
  </headerFooter>
  <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P1"/>
    </sheetView>
  </sheetViews>
  <sheetFormatPr defaultColWidth="8.6" defaultRowHeight="15.75" customHeight="1"/>
  <cols>
    <col min="1" max="1" width="5.5" style="11" customWidth="1"/>
    <col min="2" max="2" width="20" style="11" customWidth="1"/>
    <col min="3" max="5" width="8.7" style="11" customWidth="1"/>
    <col min="6" max="7" width="7.2" style="11" customWidth="1"/>
    <col min="8" max="8" width="10.6" style="11" customWidth="1"/>
    <col min="9" max="9" width="13.8" style="11" hidden="1" customWidth="1" outlineLevel="1"/>
    <col min="10" max="10" width="13.8" style="11" customWidth="1" collapsed="1"/>
    <col min="11" max="12" width="14.6" style="11" customWidth="1"/>
    <col min="13" max="13" width="10.6" style="11" customWidth="1"/>
    <col min="14" max="32" width="9" style="11"/>
    <col min="33" max="16384" width="8.6" style="11"/>
  </cols>
  <sheetData>
    <row r="1" s="9" customFormat="1" ht="30" customHeight="1" spans="1:13">
      <c r="A1" s="12" t="s">
        <v>1066</v>
      </c>
      <c r="B1" s="13"/>
      <c r="C1" s="13"/>
      <c r="D1" s="13"/>
      <c r="E1" s="13"/>
      <c r="F1" s="13"/>
      <c r="G1" s="13"/>
      <c r="H1" s="13"/>
      <c r="I1" s="13"/>
      <c r="J1" s="13"/>
      <c r="K1" s="13"/>
      <c r="L1" s="13"/>
      <c r="M1" s="13"/>
    </row>
    <row r="2" ht="14.25" customHeight="1" spans="1:13">
      <c r="A2" s="14" t="e">
        <f>CONCATENATE(#REF!,#REF!,#REF!,#REF!,#REF!,#REF!,#REF!)</f>
        <v>#REF!</v>
      </c>
      <c r="B2" s="14"/>
      <c r="C2" s="14"/>
      <c r="D2" s="14"/>
      <c r="E2" s="14"/>
      <c r="F2" s="14"/>
      <c r="G2" s="14"/>
      <c r="H2" s="14"/>
      <c r="I2" s="14"/>
      <c r="J2" s="15"/>
      <c r="K2" s="15"/>
      <c r="L2" s="15"/>
      <c r="M2" s="15"/>
    </row>
    <row r="3" customHeight="1" spans="1:13">
      <c r="A3" s="16" t="e">
        <f>#REF!&amp;#REF!</f>
        <v>#REF!</v>
      </c>
      <c r="M3" s="17" t="s">
        <v>168</v>
      </c>
    </row>
    <row r="4" s="10" customFormat="1" customHeight="1" spans="1:13">
      <c r="A4" s="18" t="s">
        <v>169</v>
      </c>
      <c r="B4" s="18" t="s">
        <v>1067</v>
      </c>
      <c r="C4" s="18" t="s">
        <v>312</v>
      </c>
      <c r="D4" s="18" t="s">
        <v>432</v>
      </c>
      <c r="E4" s="18" t="s">
        <v>1068</v>
      </c>
      <c r="F4" s="18" t="s">
        <v>1069</v>
      </c>
      <c r="G4" s="18" t="s">
        <v>237</v>
      </c>
      <c r="H4" s="18" t="s">
        <v>1070</v>
      </c>
      <c r="I4" s="19" t="s">
        <v>141</v>
      </c>
      <c r="J4" s="18" t="s">
        <v>142</v>
      </c>
      <c r="K4" s="18" t="s">
        <v>1071</v>
      </c>
      <c r="L4" s="18" t="s">
        <v>143</v>
      </c>
      <c r="M4" s="18" t="s">
        <v>240</v>
      </c>
    </row>
    <row r="5" customHeight="1" spans="1:13">
      <c r="A5" s="20"/>
      <c r="B5" s="21"/>
      <c r="C5" s="22"/>
      <c r="D5" s="22"/>
      <c r="E5" s="22"/>
      <c r="F5" s="22"/>
      <c r="G5" s="20"/>
      <c r="H5" s="23"/>
      <c r="I5" s="23"/>
      <c r="J5" s="23"/>
      <c r="K5" s="43"/>
      <c r="L5" s="23"/>
      <c r="M5" s="24"/>
    </row>
    <row r="6" customHeight="1" spans="1:13">
      <c r="A6" s="20"/>
      <c r="B6" s="21"/>
      <c r="C6" s="22"/>
      <c r="D6" s="22"/>
      <c r="E6" s="22"/>
      <c r="F6" s="20"/>
      <c r="G6" s="20"/>
      <c r="H6" s="23"/>
      <c r="I6" s="23"/>
      <c r="J6" s="23"/>
      <c r="K6" s="43"/>
      <c r="L6" s="23"/>
      <c r="M6" s="24"/>
    </row>
    <row r="7" customHeight="1" spans="1:13">
      <c r="A7" s="20"/>
      <c r="B7" s="21"/>
      <c r="C7" s="22"/>
      <c r="D7" s="22"/>
      <c r="E7" s="22"/>
      <c r="F7" s="20"/>
      <c r="G7" s="20"/>
      <c r="H7" s="23"/>
      <c r="I7" s="23"/>
      <c r="J7" s="23"/>
      <c r="K7" s="43"/>
      <c r="L7" s="23"/>
      <c r="M7" s="24"/>
    </row>
    <row r="8" customHeight="1" spans="1:13">
      <c r="A8" s="20"/>
      <c r="B8" s="21"/>
      <c r="C8" s="22"/>
      <c r="D8" s="22"/>
      <c r="E8" s="22"/>
      <c r="F8" s="20"/>
      <c r="G8" s="20"/>
      <c r="H8" s="23"/>
      <c r="I8" s="23"/>
      <c r="J8" s="23"/>
      <c r="K8" s="43"/>
      <c r="L8" s="23"/>
      <c r="M8" s="24"/>
    </row>
    <row r="9" customHeight="1" spans="1:13">
      <c r="A9" s="20"/>
      <c r="B9" s="21"/>
      <c r="C9" s="22"/>
      <c r="D9" s="22"/>
      <c r="E9" s="22"/>
      <c r="F9" s="20"/>
      <c r="G9" s="20"/>
      <c r="H9" s="23"/>
      <c r="I9" s="23"/>
      <c r="J9" s="23"/>
      <c r="K9" s="43"/>
      <c r="L9" s="23"/>
      <c r="M9" s="24"/>
    </row>
    <row r="10" customHeight="1" spans="1:13">
      <c r="A10" s="20"/>
      <c r="B10" s="21"/>
      <c r="C10" s="22"/>
      <c r="D10" s="22"/>
      <c r="E10" s="22"/>
      <c r="F10" s="20"/>
      <c r="G10" s="20"/>
      <c r="H10" s="23"/>
      <c r="I10" s="23"/>
      <c r="J10" s="23"/>
      <c r="K10" s="43"/>
      <c r="L10" s="23"/>
      <c r="M10" s="24"/>
    </row>
    <row r="11" customHeight="1" spans="1:13">
      <c r="A11" s="20"/>
      <c r="B11" s="21"/>
      <c r="C11" s="22"/>
      <c r="D11" s="22"/>
      <c r="E11" s="22"/>
      <c r="F11" s="20"/>
      <c r="G11" s="20"/>
      <c r="H11" s="23"/>
      <c r="I11" s="23"/>
      <c r="J11" s="23"/>
      <c r="K11" s="43"/>
      <c r="L11" s="23"/>
      <c r="M11" s="24"/>
    </row>
    <row r="12" customHeight="1" spans="1:13">
      <c r="A12" s="20"/>
      <c r="B12" s="21"/>
      <c r="C12" s="22"/>
      <c r="D12" s="22"/>
      <c r="E12" s="22"/>
      <c r="F12" s="20"/>
      <c r="G12" s="20"/>
      <c r="H12" s="23"/>
      <c r="I12" s="23"/>
      <c r="J12" s="23"/>
      <c r="K12" s="43"/>
      <c r="L12" s="23"/>
      <c r="M12" s="24"/>
    </row>
    <row r="13" customHeight="1" spans="1:13">
      <c r="A13" s="20"/>
      <c r="B13" s="21"/>
      <c r="C13" s="22"/>
      <c r="D13" s="22"/>
      <c r="E13" s="22"/>
      <c r="F13" s="20"/>
      <c r="G13" s="20"/>
      <c r="H13" s="23"/>
      <c r="I13" s="23"/>
      <c r="J13" s="23"/>
      <c r="K13" s="43"/>
      <c r="L13" s="23"/>
      <c r="M13" s="24"/>
    </row>
    <row r="14" customHeight="1" spans="1:13">
      <c r="A14" s="20"/>
      <c r="B14" s="21"/>
      <c r="C14" s="22"/>
      <c r="D14" s="22"/>
      <c r="E14" s="22"/>
      <c r="F14" s="20"/>
      <c r="G14" s="20"/>
      <c r="H14" s="23"/>
      <c r="I14" s="23"/>
      <c r="J14" s="23"/>
      <c r="K14" s="43"/>
      <c r="L14" s="23"/>
      <c r="M14" s="24"/>
    </row>
    <row r="15" customHeight="1" spans="1:13">
      <c r="A15" s="20"/>
      <c r="B15" s="21"/>
      <c r="C15" s="22"/>
      <c r="D15" s="22"/>
      <c r="E15" s="22"/>
      <c r="F15" s="20"/>
      <c r="G15" s="20"/>
      <c r="H15" s="23"/>
      <c r="I15" s="23"/>
      <c r="J15" s="23"/>
      <c r="K15" s="43"/>
      <c r="L15" s="23"/>
      <c r="M15" s="24"/>
    </row>
    <row r="16" customHeight="1" spans="1:13">
      <c r="A16" s="20"/>
      <c r="B16" s="21"/>
      <c r="C16" s="22"/>
      <c r="D16" s="22"/>
      <c r="E16" s="22"/>
      <c r="F16" s="20"/>
      <c r="G16" s="20"/>
      <c r="H16" s="23"/>
      <c r="I16" s="23"/>
      <c r="J16" s="23"/>
      <c r="K16" s="43"/>
      <c r="L16" s="23"/>
      <c r="M16" s="24"/>
    </row>
    <row r="17" customHeight="1" spans="1:13">
      <c r="A17" s="20"/>
      <c r="B17" s="21"/>
      <c r="C17" s="22"/>
      <c r="D17" s="22"/>
      <c r="E17" s="22"/>
      <c r="F17" s="20"/>
      <c r="G17" s="20"/>
      <c r="H17" s="23"/>
      <c r="I17" s="23"/>
      <c r="J17" s="23"/>
      <c r="K17" s="43"/>
      <c r="L17" s="23"/>
      <c r="M17" s="24"/>
    </row>
    <row r="18" customHeight="1" spans="1:13">
      <c r="A18" s="20"/>
      <c r="B18" s="21"/>
      <c r="C18" s="22"/>
      <c r="D18" s="22"/>
      <c r="E18" s="22"/>
      <c r="F18" s="20"/>
      <c r="G18" s="20"/>
      <c r="H18" s="23"/>
      <c r="I18" s="23"/>
      <c r="J18" s="23"/>
      <c r="K18" s="43"/>
      <c r="L18" s="23"/>
      <c r="M18" s="24"/>
    </row>
    <row r="19" customHeight="1" spans="1:13">
      <c r="A19" s="20"/>
      <c r="B19" s="21"/>
      <c r="C19" s="22"/>
      <c r="D19" s="22"/>
      <c r="E19" s="22"/>
      <c r="F19" s="20"/>
      <c r="G19" s="20"/>
      <c r="H19" s="23"/>
      <c r="I19" s="23"/>
      <c r="J19" s="23"/>
      <c r="K19" s="43"/>
      <c r="L19" s="23"/>
      <c r="M19" s="24"/>
    </row>
    <row r="20" customHeight="1" spans="1:13">
      <c r="A20" s="20"/>
      <c r="B20" s="21"/>
      <c r="C20" s="22"/>
      <c r="D20" s="22"/>
      <c r="E20" s="22"/>
      <c r="F20" s="20"/>
      <c r="G20" s="20"/>
      <c r="H20" s="23"/>
      <c r="I20" s="23"/>
      <c r="J20" s="23"/>
      <c r="K20" s="43"/>
      <c r="L20" s="23"/>
      <c r="M20" s="24"/>
    </row>
    <row r="21" customHeight="1" spans="1:13">
      <c r="A21" s="20"/>
      <c r="B21" s="21"/>
      <c r="C21" s="22"/>
      <c r="D21" s="22"/>
      <c r="E21" s="22"/>
      <c r="F21" s="20"/>
      <c r="G21" s="20"/>
      <c r="H21" s="23"/>
      <c r="I21" s="23"/>
      <c r="J21" s="23"/>
      <c r="K21" s="43"/>
      <c r="L21" s="23"/>
      <c r="M21" s="24"/>
    </row>
    <row r="22" customHeight="1" spans="1:13">
      <c r="A22" s="20"/>
      <c r="B22" s="21"/>
      <c r="C22" s="22"/>
      <c r="D22" s="22"/>
      <c r="E22" s="22"/>
      <c r="F22" s="20"/>
      <c r="G22" s="20"/>
      <c r="H22" s="23"/>
      <c r="I22" s="23"/>
      <c r="J22" s="23"/>
      <c r="K22" s="43"/>
      <c r="L22" s="23"/>
      <c r="M22" s="24"/>
    </row>
    <row r="23" customHeight="1" spans="1:13">
      <c r="A23" s="20"/>
      <c r="B23" s="21"/>
      <c r="C23" s="22"/>
      <c r="D23" s="22"/>
      <c r="E23" s="22"/>
      <c r="F23" s="20"/>
      <c r="G23" s="20"/>
      <c r="H23" s="23"/>
      <c r="I23" s="23"/>
      <c r="J23" s="23"/>
      <c r="K23" s="43"/>
      <c r="L23" s="23"/>
      <c r="M23" s="24"/>
    </row>
    <row r="24" customHeight="1" spans="1:13">
      <c r="A24" s="20"/>
      <c r="B24" s="21"/>
      <c r="C24" s="22"/>
      <c r="D24" s="22"/>
      <c r="E24" s="22"/>
      <c r="F24" s="20"/>
      <c r="G24" s="20"/>
      <c r="H24" s="23"/>
      <c r="I24" s="23"/>
      <c r="J24" s="23"/>
      <c r="K24" s="43"/>
      <c r="L24" s="23"/>
      <c r="M24" s="24"/>
    </row>
    <row r="25" customHeight="1" spans="1:13">
      <c r="A25" s="20"/>
      <c r="B25" s="21"/>
      <c r="C25" s="22"/>
      <c r="D25" s="22"/>
      <c r="E25" s="22"/>
      <c r="F25" s="20"/>
      <c r="G25" s="20"/>
      <c r="H25" s="23"/>
      <c r="I25" s="23"/>
      <c r="J25" s="23"/>
      <c r="K25" s="43"/>
      <c r="L25" s="23"/>
      <c r="M25" s="24"/>
    </row>
    <row r="26" customHeight="1" spans="1:13">
      <c r="A26" s="20"/>
      <c r="B26" s="21"/>
      <c r="C26" s="22"/>
      <c r="D26" s="22"/>
      <c r="E26" s="22"/>
      <c r="F26" s="20"/>
      <c r="G26" s="20"/>
      <c r="H26" s="23"/>
      <c r="I26" s="23"/>
      <c r="J26" s="23"/>
      <c r="K26" s="43"/>
      <c r="L26" s="23"/>
      <c r="M26" s="24"/>
    </row>
    <row r="27" customHeight="1" spans="1:13">
      <c r="A27" s="25" t="s">
        <v>1072</v>
      </c>
      <c r="B27" s="40"/>
      <c r="C27" s="22"/>
      <c r="D27" s="22"/>
      <c r="E27" s="22"/>
      <c r="F27" s="20"/>
      <c r="G27" s="20"/>
      <c r="H27" s="23"/>
      <c r="I27" s="23">
        <f ca="1">SUM(I5:上一行)</f>
        <v>0</v>
      </c>
      <c r="J27" s="23">
        <f ca="1">SUM(J5:上一行)</f>
        <v>0</v>
      </c>
      <c r="K27" s="23"/>
      <c r="L27" s="23">
        <f ca="1">SUM(L5:上一行)</f>
        <v>0</v>
      </c>
      <c r="M27" s="24"/>
    </row>
    <row r="28" customHeight="1" spans="1:10">
      <c r="A28" s="27" t="e">
        <f>#REF!&amp;#REF!</f>
        <v>#REF!</v>
      </c>
      <c r="I28" s="16"/>
      <c r="J28" s="16" t="e">
        <f>"评估人员："&amp;#REF!</f>
        <v>#REF!</v>
      </c>
    </row>
    <row r="29" customHeight="1" spans="1:1">
      <c r="A29" s="27" t="e">
        <f>CONCATENATE(#REF!,#REF!,#REF!,#REF!,#REF!,#REF!,#REF!)</f>
        <v>#REF!</v>
      </c>
    </row>
  </sheetData>
  <mergeCells count="3">
    <mergeCell ref="A1:M1"/>
    <mergeCell ref="A2:M2"/>
    <mergeCell ref="A27:B27"/>
  </mergeCells>
  <dataValidations count="1">
    <dataValidation allowBlank="1" showInputMessage="1" showErrorMessage="1" prompt="①发生日期、到期日以合同为准；②利率类型：包括固定和浮动2种，如果固定请填写“固定”，如果是浮动的话，请填写“浮动**%）③年利率请紧精确到2位数。" sqref="A1:M1"/>
  </dataValidations>
  <printOptions horizontalCentered="1"/>
  <pageMargins left="0.35" right="0.35" top="0.79" bottom="0.79" header="0.94" footer="0.51"/>
  <pageSetup paperSize="9" fitToHeight="0" orientation="landscape" blackAndWhite="1" verticalDpi="600"/>
  <headerFooter alignWithMargins="0">
    <oddHeader>&amp;R&amp;"宋体,常规"表5-1
共&amp;N页，第&amp;P页</oddHeader>
  </headerFooter>
  <drawing r:id="rId2"/>
  <legacyDrawing r:id="rId3"/>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view="pageBreakPreview" zoomScaleNormal="100" workbookViewId="0">
      <selection activeCell="A1" sqref="A1:P1"/>
    </sheetView>
  </sheetViews>
  <sheetFormatPr defaultColWidth="8.6" defaultRowHeight="15.75" customHeight="1" outlineLevelCol="7"/>
  <cols>
    <col min="1" max="1" width="6.2" style="11" customWidth="1"/>
    <col min="2" max="2" width="30" style="11" customWidth="1"/>
    <col min="3" max="3" width="12.5" style="11" customWidth="1"/>
    <col min="4" max="4" width="18.7" style="11" customWidth="1"/>
    <col min="5" max="5" width="18.7" style="11" hidden="1" customWidth="1" outlineLevel="1"/>
    <col min="6" max="6" width="18.7" style="11" customWidth="1" collapsed="1"/>
    <col min="7" max="7" width="18.7" style="11" customWidth="1"/>
    <col min="8" max="8" width="22" style="11" customWidth="1"/>
    <col min="9" max="32" width="9" style="11"/>
    <col min="33" max="16384" width="8.6" style="11"/>
  </cols>
  <sheetData>
    <row r="1" s="9" customFormat="1" ht="30" customHeight="1" spans="1:8">
      <c r="A1" s="12" t="s">
        <v>1073</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312</v>
      </c>
      <c r="D4" s="18" t="s">
        <v>279</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0"/>
      <c r="B26" s="21"/>
      <c r="C26" s="22"/>
      <c r="D26" s="20"/>
      <c r="E26" s="23"/>
      <c r="F26" s="23"/>
      <c r="G26" s="23"/>
      <c r="H26" s="24"/>
    </row>
    <row r="27" customHeight="1" spans="1:8">
      <c r="A27" s="25" t="s">
        <v>1074</v>
      </c>
      <c r="B27" s="40"/>
      <c r="C27" s="22"/>
      <c r="D27" s="20"/>
      <c r="E27" s="23">
        <f ca="1">SUM(E5:上一行)</f>
        <v>0</v>
      </c>
      <c r="F27" s="23">
        <f ca="1">SUM(F5:上一行)</f>
        <v>0</v>
      </c>
      <c r="G27" s="23">
        <f ca="1">SUM(G5:上一行)</f>
        <v>0</v>
      </c>
      <c r="H27" s="24"/>
    </row>
    <row r="28" customHeight="1" spans="1:6">
      <c r="A28" s="27" t="e">
        <f>#REF!&amp;#REF!</f>
        <v>#REF!</v>
      </c>
      <c r="E28" s="16"/>
      <c r="F28" s="16" t="e">
        <f>"评估人员："&amp;#REF!</f>
        <v>#REF!</v>
      </c>
    </row>
    <row r="29" customHeight="1" spans="1:1">
      <c r="A29" s="30" t="e">
        <f>CONCATENATE(#REF!,#REF!,#REF!,#REF!,#REF!,#REF!,#REF!)</f>
        <v>#REF!</v>
      </c>
    </row>
  </sheetData>
  <mergeCells count="3">
    <mergeCell ref="A1:H1"/>
    <mergeCell ref="A2:H2"/>
    <mergeCell ref="A27:B27"/>
  </mergeCells>
  <printOptions horizontalCentered="1"/>
  <pageMargins left="0.35" right="0.35" top="0.79" bottom="0.79" header="0.94" footer="0.51"/>
  <pageSetup paperSize="9" fitToHeight="0" orientation="landscape" blackAndWhite="1" verticalDpi="600"/>
  <headerFooter alignWithMargins="0">
    <oddHeader>&amp;R&amp;"宋体,常规"表5-2
共&amp;N页，第&amp;P页</oddHeader>
  </headerFooter>
  <drawing r:id="rId2"/>
  <legacyDrawing r:id="rId3"/>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P1"/>
    </sheetView>
  </sheetViews>
  <sheetFormatPr defaultColWidth="8.6" defaultRowHeight="15.75" customHeight="1"/>
  <cols>
    <col min="1" max="1" width="6.7" style="11" customWidth="1"/>
    <col min="2" max="2" width="24.6" style="11" customWidth="1"/>
    <col min="3" max="3" width="11.8" style="11" customWidth="1"/>
    <col min="4" max="5" width="11" style="11" customWidth="1"/>
    <col min="6" max="6" width="10.5" style="11" customWidth="1"/>
    <col min="7" max="7" width="18.8" style="11" hidden="1" customWidth="1" outlineLevel="1"/>
    <col min="8" max="8" width="15.8" style="11" customWidth="1" collapsed="1"/>
    <col min="9" max="9" width="15.8" style="11" customWidth="1"/>
    <col min="10" max="10" width="20.2" style="11" customWidth="1"/>
    <col min="11" max="32" width="9" style="11"/>
    <col min="33" max="16384" width="8.6" style="11"/>
  </cols>
  <sheetData>
    <row r="1" s="9" customFormat="1" ht="30" customHeight="1" spans="1:10">
      <c r="A1" s="12" t="s">
        <v>1075</v>
      </c>
      <c r="B1" s="13"/>
      <c r="C1" s="13"/>
      <c r="D1" s="13"/>
      <c r="E1" s="13"/>
      <c r="F1" s="13"/>
      <c r="G1" s="13"/>
      <c r="H1" s="13"/>
      <c r="I1" s="13"/>
      <c r="J1" s="13"/>
    </row>
    <row r="2" ht="14.25" customHeight="1" spans="1:10">
      <c r="A2" s="14" t="e">
        <f>CONCATENATE(#REF!,#REF!,#REF!,#REF!,#REF!,#REF!,#REF!)</f>
        <v>#REF!</v>
      </c>
      <c r="B2" s="14"/>
      <c r="C2" s="14"/>
      <c r="D2" s="14"/>
      <c r="E2" s="14"/>
      <c r="F2" s="14"/>
      <c r="G2" s="14"/>
      <c r="H2" s="14"/>
      <c r="I2" s="15"/>
      <c r="J2" s="15"/>
    </row>
    <row r="3" customHeight="1" spans="1:10">
      <c r="A3" s="16" t="e">
        <f>#REF!&amp;#REF!</f>
        <v>#REF!</v>
      </c>
      <c r="J3" s="17" t="s">
        <v>168</v>
      </c>
    </row>
    <row r="4" s="10" customFormat="1" ht="26.25" customHeight="1" spans="1:10">
      <c r="A4" s="18" t="s">
        <v>169</v>
      </c>
      <c r="B4" s="18" t="s">
        <v>278</v>
      </c>
      <c r="C4" s="18" t="s">
        <v>279</v>
      </c>
      <c r="D4" s="18" t="s">
        <v>312</v>
      </c>
      <c r="E4" s="18" t="s">
        <v>432</v>
      </c>
      <c r="F4" s="18" t="s">
        <v>1069</v>
      </c>
      <c r="G4" s="19" t="s">
        <v>141</v>
      </c>
      <c r="H4" s="18" t="s">
        <v>142</v>
      </c>
      <c r="I4" s="18" t="s">
        <v>143</v>
      </c>
      <c r="J4" s="18" t="s">
        <v>240</v>
      </c>
    </row>
    <row r="5" customHeight="1" spans="1:11">
      <c r="A5" s="20"/>
      <c r="B5" s="21"/>
      <c r="C5" s="21"/>
      <c r="D5" s="22"/>
      <c r="E5" s="22"/>
      <c r="F5" s="20"/>
      <c r="G5" s="23"/>
      <c r="H5" s="23"/>
      <c r="I5" s="23"/>
      <c r="J5" s="24"/>
      <c r="K5" s="54"/>
    </row>
    <row r="6" customHeight="1" spans="1:10">
      <c r="A6" s="20"/>
      <c r="B6" s="21"/>
      <c r="C6" s="21"/>
      <c r="D6" s="22"/>
      <c r="E6" s="22"/>
      <c r="F6" s="20"/>
      <c r="G6" s="23"/>
      <c r="H6" s="23"/>
      <c r="I6" s="23"/>
      <c r="J6" s="24"/>
    </row>
    <row r="7" customHeight="1" spans="1:10">
      <c r="A7" s="20"/>
      <c r="B7" s="21"/>
      <c r="C7" s="21"/>
      <c r="D7" s="22"/>
      <c r="E7" s="22"/>
      <c r="F7" s="20"/>
      <c r="G7" s="23"/>
      <c r="H7" s="23"/>
      <c r="I7" s="23"/>
      <c r="J7" s="24"/>
    </row>
    <row r="8" customHeight="1" spans="1:10">
      <c r="A8" s="20"/>
      <c r="B8" s="21"/>
      <c r="C8" s="21"/>
      <c r="D8" s="22"/>
      <c r="E8" s="22"/>
      <c r="F8" s="20"/>
      <c r="G8" s="23"/>
      <c r="H8" s="23"/>
      <c r="I8" s="23"/>
      <c r="J8" s="24"/>
    </row>
    <row r="9" customHeight="1" spans="1:10">
      <c r="A9" s="20"/>
      <c r="B9" s="21"/>
      <c r="C9" s="21"/>
      <c r="D9" s="22"/>
      <c r="E9" s="22"/>
      <c r="F9" s="20"/>
      <c r="G9" s="23"/>
      <c r="H9" s="23"/>
      <c r="I9" s="23"/>
      <c r="J9" s="24"/>
    </row>
    <row r="10" customHeight="1" spans="1:10">
      <c r="A10" s="20"/>
      <c r="B10" s="21"/>
      <c r="C10" s="21"/>
      <c r="D10" s="22"/>
      <c r="E10" s="22"/>
      <c r="F10" s="20"/>
      <c r="G10" s="23"/>
      <c r="H10" s="23"/>
      <c r="I10" s="23"/>
      <c r="J10" s="24"/>
    </row>
    <row r="11" customHeight="1" spans="1:10">
      <c r="A11" s="20"/>
      <c r="B11" s="21"/>
      <c r="C11" s="21"/>
      <c r="D11" s="22"/>
      <c r="E11" s="22"/>
      <c r="F11" s="20"/>
      <c r="G11" s="23"/>
      <c r="H11" s="23"/>
      <c r="I11" s="23"/>
      <c r="J11" s="24"/>
    </row>
    <row r="12" customHeight="1" spans="1:10">
      <c r="A12" s="20"/>
      <c r="B12" s="21"/>
      <c r="C12" s="21"/>
      <c r="D12" s="22"/>
      <c r="E12" s="22"/>
      <c r="F12" s="20"/>
      <c r="G12" s="23"/>
      <c r="H12" s="23"/>
      <c r="I12" s="23"/>
      <c r="J12" s="24"/>
    </row>
    <row r="13" customHeight="1" spans="1:10">
      <c r="A13" s="20"/>
      <c r="B13" s="21"/>
      <c r="C13" s="21"/>
      <c r="D13" s="22"/>
      <c r="E13" s="22"/>
      <c r="F13" s="20"/>
      <c r="G13" s="23"/>
      <c r="H13" s="23"/>
      <c r="I13" s="23"/>
      <c r="J13" s="24"/>
    </row>
    <row r="14" customHeight="1" spans="1:10">
      <c r="A14" s="20"/>
      <c r="B14" s="21"/>
      <c r="C14" s="21"/>
      <c r="D14" s="22"/>
      <c r="E14" s="22"/>
      <c r="F14" s="20"/>
      <c r="G14" s="23"/>
      <c r="H14" s="23"/>
      <c r="I14" s="23"/>
      <c r="J14" s="24"/>
    </row>
    <row r="15" customHeight="1" spans="1:10">
      <c r="A15" s="20"/>
      <c r="B15" s="21"/>
      <c r="C15" s="21"/>
      <c r="D15" s="22"/>
      <c r="E15" s="22"/>
      <c r="F15" s="20"/>
      <c r="G15" s="23"/>
      <c r="H15" s="23"/>
      <c r="I15" s="23"/>
      <c r="J15" s="24"/>
    </row>
    <row r="16" customHeight="1" spans="1:10">
      <c r="A16" s="20"/>
      <c r="B16" s="21"/>
      <c r="C16" s="21"/>
      <c r="D16" s="22"/>
      <c r="E16" s="22"/>
      <c r="F16" s="20"/>
      <c r="G16" s="23"/>
      <c r="H16" s="23"/>
      <c r="I16" s="23"/>
      <c r="J16" s="24"/>
    </row>
    <row r="17" customHeight="1" spans="1:10">
      <c r="A17" s="20"/>
      <c r="B17" s="21"/>
      <c r="C17" s="21"/>
      <c r="D17" s="22"/>
      <c r="E17" s="22"/>
      <c r="F17" s="20"/>
      <c r="G17" s="23"/>
      <c r="H17" s="23"/>
      <c r="I17" s="23"/>
      <c r="J17" s="24"/>
    </row>
    <row r="18" customHeight="1" spans="1:10">
      <c r="A18" s="20"/>
      <c r="B18" s="21"/>
      <c r="C18" s="21"/>
      <c r="D18" s="22"/>
      <c r="E18" s="22"/>
      <c r="F18" s="20"/>
      <c r="G18" s="23"/>
      <c r="H18" s="23"/>
      <c r="I18" s="23"/>
      <c r="J18" s="24"/>
    </row>
    <row r="19" customHeight="1" spans="1:10">
      <c r="A19" s="20"/>
      <c r="B19" s="21"/>
      <c r="C19" s="21"/>
      <c r="D19" s="22"/>
      <c r="E19" s="22"/>
      <c r="F19" s="20"/>
      <c r="G19" s="23"/>
      <c r="H19" s="23"/>
      <c r="I19" s="23"/>
      <c r="J19" s="24"/>
    </row>
    <row r="20" customHeight="1" spans="1:10">
      <c r="A20" s="20"/>
      <c r="B20" s="21"/>
      <c r="C20" s="21"/>
      <c r="D20" s="22"/>
      <c r="E20" s="22"/>
      <c r="F20" s="20"/>
      <c r="G20" s="23"/>
      <c r="H20" s="23"/>
      <c r="I20" s="23"/>
      <c r="J20" s="24"/>
    </row>
    <row r="21" customHeight="1" spans="1:10">
      <c r="A21" s="20"/>
      <c r="B21" s="21"/>
      <c r="C21" s="21"/>
      <c r="D21" s="22"/>
      <c r="E21" s="22"/>
      <c r="F21" s="20"/>
      <c r="G21" s="23"/>
      <c r="H21" s="23"/>
      <c r="I21" s="23"/>
      <c r="J21" s="24"/>
    </row>
    <row r="22" customHeight="1" spans="1:10">
      <c r="A22" s="20"/>
      <c r="B22" s="21"/>
      <c r="C22" s="21"/>
      <c r="D22" s="22"/>
      <c r="E22" s="22"/>
      <c r="F22" s="20"/>
      <c r="G22" s="23"/>
      <c r="H22" s="23"/>
      <c r="I22" s="23"/>
      <c r="J22" s="24"/>
    </row>
    <row r="23" customHeight="1" spans="1:10">
      <c r="A23" s="20"/>
      <c r="B23" s="21"/>
      <c r="C23" s="21"/>
      <c r="D23" s="22"/>
      <c r="E23" s="22"/>
      <c r="F23" s="20"/>
      <c r="G23" s="23"/>
      <c r="H23" s="23"/>
      <c r="I23" s="23"/>
      <c r="J23" s="24"/>
    </row>
    <row r="24" customHeight="1" spans="1:10">
      <c r="A24" s="20"/>
      <c r="B24" s="21"/>
      <c r="C24" s="21"/>
      <c r="D24" s="22"/>
      <c r="E24" s="22"/>
      <c r="F24" s="20"/>
      <c r="G24" s="23"/>
      <c r="H24" s="23"/>
      <c r="I24" s="23"/>
      <c r="J24" s="24"/>
    </row>
    <row r="25" customHeight="1" spans="1:10">
      <c r="A25" s="20"/>
      <c r="B25" s="21"/>
      <c r="C25" s="21"/>
      <c r="D25" s="22"/>
      <c r="E25" s="22"/>
      <c r="F25" s="20"/>
      <c r="G25" s="23"/>
      <c r="H25" s="23"/>
      <c r="I25" s="23"/>
      <c r="J25" s="24"/>
    </row>
    <row r="26" customHeight="1" spans="1:10">
      <c r="A26" s="20"/>
      <c r="B26" s="21"/>
      <c r="C26" s="21"/>
      <c r="D26" s="22"/>
      <c r="E26" s="22"/>
      <c r="F26" s="20"/>
      <c r="G26" s="23"/>
      <c r="H26" s="23"/>
      <c r="I26" s="23"/>
      <c r="J26" s="24"/>
    </row>
    <row r="27" customHeight="1" spans="1:10">
      <c r="A27" s="25" t="s">
        <v>1076</v>
      </c>
      <c r="B27" s="40"/>
      <c r="C27" s="40"/>
      <c r="D27" s="22"/>
      <c r="E27" s="22"/>
      <c r="F27" s="20"/>
      <c r="G27" s="23">
        <f ca="1">SUM(G5:上一行)</f>
        <v>0</v>
      </c>
      <c r="H27" s="23">
        <f ca="1">SUM(H5:上一行)</f>
        <v>0</v>
      </c>
      <c r="I27" s="23">
        <f ca="1">SUM(I5:上一行)</f>
        <v>0</v>
      </c>
      <c r="J27" s="24"/>
    </row>
    <row r="28" customHeight="1" spans="1:8">
      <c r="A28" s="27" t="e">
        <f>#REF!&amp;#REF!</f>
        <v>#REF!</v>
      </c>
      <c r="G28" s="16"/>
      <c r="H28" s="16" t="e">
        <f>"评估人员："&amp;#REF!</f>
        <v>#REF!</v>
      </c>
    </row>
    <row r="29" customHeight="1" spans="1:1">
      <c r="A29" s="30" t="e">
        <f>CONCATENATE(#REF!,#REF!,#REF!,#REF!,#REF!,#REF!,#REF!)</f>
        <v>#REF!</v>
      </c>
    </row>
  </sheetData>
  <mergeCells count="3">
    <mergeCell ref="A1:J1"/>
    <mergeCell ref="A2:J2"/>
    <mergeCell ref="A27:B27"/>
  </mergeCells>
  <dataValidations count="1">
    <dataValidation allowBlank="1" showInputMessage="1" showErrorMessage="1" prompt="①债权单位名称应填列全称，不应以地名或不明确的简称或业务内容代替；②发生日期、到期日期均以票据上载明的日期为准。" sqref="A1:J1"/>
  </dataValidations>
  <printOptions horizontalCentered="1"/>
  <pageMargins left="0.35" right="0.35" top="0.79" bottom="0.79" header="0.94" footer="0.51"/>
  <pageSetup paperSize="9" fitToHeight="0" orientation="landscape" blackAndWhite="1" verticalDpi="600"/>
  <headerFooter alignWithMargins="0">
    <oddHeader>&amp;R&amp;"宋体,常规"表5-3
共&amp;N页，第&amp;P页</oddHeader>
  </headerFooter>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view="pageBreakPreview" zoomScaleNormal="100" workbookViewId="0">
      <selection activeCell="A1" sqref="A1:P1"/>
    </sheetView>
  </sheetViews>
  <sheetFormatPr defaultColWidth="8.6" defaultRowHeight="15.75" customHeight="1" outlineLevelCol="7"/>
  <cols>
    <col min="1" max="1" width="5.7" style="11" customWidth="1"/>
    <col min="2" max="2" width="28.8" style="11" customWidth="1"/>
    <col min="3" max="3" width="12" style="11" customWidth="1"/>
    <col min="4" max="4" width="11.2" style="11" customWidth="1"/>
    <col min="5" max="5" width="20.1" style="11" hidden="1" customWidth="1" outlineLevel="1"/>
    <col min="6" max="6" width="20.1" style="11" customWidth="1" collapsed="1"/>
    <col min="7" max="7" width="20.1" style="11" customWidth="1"/>
    <col min="8" max="8" width="20.3" style="11" customWidth="1"/>
    <col min="9" max="32" width="9" style="11"/>
    <col min="33" max="16384" width="8.6" style="11"/>
  </cols>
  <sheetData>
    <row r="1" s="9" customFormat="1" ht="30" customHeight="1" spans="1:8">
      <c r="A1" s="12" t="s">
        <v>1077</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279</v>
      </c>
      <c r="D4" s="18" t="s">
        <v>312</v>
      </c>
      <c r="E4" s="19" t="s">
        <v>141</v>
      </c>
      <c r="F4" s="18" t="s">
        <v>142</v>
      </c>
      <c r="G4" s="18" t="s">
        <v>143</v>
      </c>
      <c r="H4" s="18" t="s">
        <v>240</v>
      </c>
    </row>
    <row r="5" customHeight="1" spans="1:8">
      <c r="A5" s="20"/>
      <c r="B5" s="21"/>
      <c r="C5" s="21"/>
      <c r="D5" s="22"/>
      <c r="E5" s="23"/>
      <c r="F5" s="23"/>
      <c r="G5" s="23"/>
      <c r="H5" s="24"/>
    </row>
    <row r="6" customHeight="1" spans="1:8">
      <c r="A6" s="20"/>
      <c r="B6" s="21"/>
      <c r="C6" s="21"/>
      <c r="D6" s="22"/>
      <c r="E6" s="23"/>
      <c r="F6" s="23"/>
      <c r="G6" s="23"/>
      <c r="H6" s="24"/>
    </row>
    <row r="7" customHeight="1" spans="1:8">
      <c r="A7" s="20"/>
      <c r="B7" s="21"/>
      <c r="C7" s="21"/>
      <c r="D7" s="22"/>
      <c r="E7" s="23"/>
      <c r="F7" s="23"/>
      <c r="G7" s="23"/>
      <c r="H7" s="24"/>
    </row>
    <row r="8" customHeight="1" spans="1:8">
      <c r="A8" s="20"/>
      <c r="B8" s="21"/>
      <c r="C8" s="21"/>
      <c r="D8" s="22"/>
      <c r="E8" s="23"/>
      <c r="F8" s="23"/>
      <c r="G8" s="23"/>
      <c r="H8" s="24"/>
    </row>
    <row r="9" customHeight="1" spans="1:8">
      <c r="A9" s="20"/>
      <c r="B9" s="21"/>
      <c r="C9" s="21"/>
      <c r="D9" s="22"/>
      <c r="E9" s="23"/>
      <c r="F9" s="23"/>
      <c r="G9" s="23"/>
      <c r="H9" s="24"/>
    </row>
    <row r="10" customHeight="1" spans="1:8">
      <c r="A10" s="20"/>
      <c r="B10" s="21"/>
      <c r="C10" s="21"/>
      <c r="D10" s="22"/>
      <c r="E10" s="23"/>
      <c r="F10" s="23"/>
      <c r="G10" s="23"/>
      <c r="H10" s="24"/>
    </row>
    <row r="11" customHeight="1" spans="1:8">
      <c r="A11" s="20"/>
      <c r="B11" s="21"/>
      <c r="C11" s="21"/>
      <c r="D11" s="22"/>
      <c r="E11" s="23"/>
      <c r="F11" s="23"/>
      <c r="G11" s="23"/>
      <c r="H11" s="24"/>
    </row>
    <row r="12" customHeight="1" spans="1:8">
      <c r="A12" s="20"/>
      <c r="B12" s="21"/>
      <c r="C12" s="21"/>
      <c r="D12" s="22"/>
      <c r="E12" s="23"/>
      <c r="F12" s="23"/>
      <c r="G12" s="23"/>
      <c r="H12" s="24"/>
    </row>
    <row r="13" customHeight="1" spans="1:8">
      <c r="A13" s="20"/>
      <c r="B13" s="21"/>
      <c r="C13" s="21"/>
      <c r="D13" s="22"/>
      <c r="E13" s="23"/>
      <c r="F13" s="23"/>
      <c r="G13" s="23"/>
      <c r="H13" s="24"/>
    </row>
    <row r="14" customHeight="1" spans="1:8">
      <c r="A14" s="20"/>
      <c r="B14" s="21"/>
      <c r="C14" s="21"/>
      <c r="D14" s="22"/>
      <c r="E14" s="23"/>
      <c r="F14" s="23"/>
      <c r="G14" s="23"/>
      <c r="H14" s="24"/>
    </row>
    <row r="15" customHeight="1" spans="1:8">
      <c r="A15" s="20"/>
      <c r="B15" s="21"/>
      <c r="C15" s="21"/>
      <c r="D15" s="22"/>
      <c r="E15" s="23"/>
      <c r="F15" s="23"/>
      <c r="G15" s="23"/>
      <c r="H15" s="24"/>
    </row>
    <row r="16" customHeight="1" spans="1:8">
      <c r="A16" s="20"/>
      <c r="B16" s="21"/>
      <c r="C16" s="21"/>
      <c r="D16" s="22"/>
      <c r="E16" s="23"/>
      <c r="F16" s="23"/>
      <c r="G16" s="23"/>
      <c r="H16" s="24"/>
    </row>
    <row r="17" customHeight="1" spans="1:8">
      <c r="A17" s="20"/>
      <c r="B17" s="21"/>
      <c r="C17" s="21"/>
      <c r="D17" s="22"/>
      <c r="E17" s="23"/>
      <c r="F17" s="23"/>
      <c r="G17" s="23"/>
      <c r="H17" s="24"/>
    </row>
    <row r="18" customHeight="1" spans="1:8">
      <c r="A18" s="20"/>
      <c r="B18" s="21"/>
      <c r="C18" s="21"/>
      <c r="D18" s="22"/>
      <c r="E18" s="23"/>
      <c r="F18" s="23"/>
      <c r="G18" s="23"/>
      <c r="H18" s="24"/>
    </row>
    <row r="19" customHeight="1" spans="1:8">
      <c r="A19" s="20"/>
      <c r="B19" s="21"/>
      <c r="C19" s="21"/>
      <c r="D19" s="22"/>
      <c r="E19" s="23"/>
      <c r="F19" s="23"/>
      <c r="G19" s="23"/>
      <c r="H19" s="24"/>
    </row>
    <row r="20" customHeight="1" spans="1:8">
      <c r="A20" s="20"/>
      <c r="B20" s="21"/>
      <c r="C20" s="21"/>
      <c r="D20" s="22"/>
      <c r="E20" s="23"/>
      <c r="F20" s="23"/>
      <c r="G20" s="23"/>
      <c r="H20" s="24"/>
    </row>
    <row r="21" customHeight="1" spans="1:8">
      <c r="A21" s="20"/>
      <c r="B21" s="21"/>
      <c r="C21" s="21"/>
      <c r="D21" s="22"/>
      <c r="E21" s="23"/>
      <c r="F21" s="23"/>
      <c r="G21" s="23"/>
      <c r="H21" s="24"/>
    </row>
    <row r="22" customHeight="1" spans="1:8">
      <c r="A22" s="20"/>
      <c r="B22" s="21"/>
      <c r="C22" s="21"/>
      <c r="D22" s="22"/>
      <c r="E22" s="23"/>
      <c r="F22" s="23"/>
      <c r="G22" s="23"/>
      <c r="H22" s="24"/>
    </row>
    <row r="23" customHeight="1" spans="1:8">
      <c r="A23" s="20"/>
      <c r="B23" s="21"/>
      <c r="C23" s="21"/>
      <c r="D23" s="22"/>
      <c r="E23" s="23"/>
      <c r="F23" s="23"/>
      <c r="G23" s="23"/>
      <c r="H23" s="24"/>
    </row>
    <row r="24" customHeight="1" spans="1:8">
      <c r="A24" s="20"/>
      <c r="B24" s="21"/>
      <c r="C24" s="21"/>
      <c r="D24" s="22"/>
      <c r="E24" s="23"/>
      <c r="F24" s="23"/>
      <c r="G24" s="23"/>
      <c r="H24" s="24"/>
    </row>
    <row r="25" customHeight="1" spans="1:8">
      <c r="A25" s="20"/>
      <c r="B25" s="21"/>
      <c r="C25" s="21"/>
      <c r="D25" s="22"/>
      <c r="E25" s="23"/>
      <c r="F25" s="23"/>
      <c r="G25" s="23"/>
      <c r="H25" s="24"/>
    </row>
    <row r="26" customHeight="1" spans="1:8">
      <c r="A26" s="20"/>
      <c r="B26" s="21"/>
      <c r="C26" s="21"/>
      <c r="D26" s="22"/>
      <c r="E26" s="23"/>
      <c r="F26" s="23"/>
      <c r="G26" s="23"/>
      <c r="H26" s="24"/>
    </row>
    <row r="27" customHeight="1" spans="1:8">
      <c r="A27" s="25" t="s">
        <v>1074</v>
      </c>
      <c r="B27" s="40"/>
      <c r="C27" s="40"/>
      <c r="D27" s="22"/>
      <c r="E27" s="23">
        <f ca="1">SUM(E5:上一行)</f>
        <v>0</v>
      </c>
      <c r="F27" s="23">
        <f ca="1">SUM(F5:上一行)</f>
        <v>0</v>
      </c>
      <c r="G27" s="23">
        <f ca="1">SUM(G5:上一行)</f>
        <v>0</v>
      </c>
      <c r="H27" s="24"/>
    </row>
    <row r="28" customHeight="1" spans="1:6">
      <c r="A28" s="27" t="e">
        <f>#REF!&amp;#REF!</f>
        <v>#REF!</v>
      </c>
      <c r="E28" s="16"/>
      <c r="F28" s="16" t="e">
        <f>"评估人员："&amp;#REF!</f>
        <v>#REF!</v>
      </c>
    </row>
    <row r="29" customHeight="1" spans="1:1">
      <c r="A29" s="30" t="e">
        <f>CONCATENATE(#REF!,#REF!,#REF!,#REF!,#REF!,#REF!,#REF!)</f>
        <v>#REF!</v>
      </c>
    </row>
  </sheetData>
  <mergeCells count="3">
    <mergeCell ref="A1:H1"/>
    <mergeCell ref="A2:H2"/>
    <mergeCell ref="A27:B27"/>
  </mergeCells>
  <dataValidations count="1">
    <dataValidation allowBlank="1" showInputMessage="1" showErrorMessage="1" prompt="①发生日期填列最后一笔贷方发生额的日期；" sqref="A1:H1"/>
  </dataValidations>
  <printOptions horizontalCentered="1"/>
  <pageMargins left="0.35" right="0.35" top="0.79" bottom="0.79" header="0.94" footer="0.51"/>
  <pageSetup paperSize="9" fitToHeight="0" orientation="landscape" blackAndWhite="1" verticalDpi="600"/>
  <headerFooter alignWithMargins="0">
    <oddHeader>&amp;R&amp;"宋体,常规"表5-4
共&amp;N页，第&amp;P页</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R1"/>
    </sheetView>
  </sheetViews>
  <sheetFormatPr defaultColWidth="8.6" defaultRowHeight="15.75" customHeight="1"/>
  <cols>
    <col min="1" max="1" width="4.7" style="11" customWidth="1"/>
    <col min="2" max="2" width="22.5" style="11" customWidth="1"/>
    <col min="3" max="3" width="15.6" style="11" customWidth="1"/>
    <col min="4" max="4" width="6.7" style="11" customWidth="1"/>
    <col min="5" max="5" width="13" style="11" customWidth="1"/>
    <col min="6" max="6" width="11.3" style="11" customWidth="1"/>
    <col min="7" max="7" width="17.3" style="11" hidden="1" customWidth="1" outlineLevel="1"/>
    <col min="8" max="8" width="17.3" style="11" customWidth="1" collapsed="1"/>
    <col min="9" max="9" width="17.3" style="11" customWidth="1"/>
    <col min="10" max="10" width="10.2" style="11" customWidth="1"/>
    <col min="11" max="11" width="12.1" style="11" customWidth="1"/>
    <col min="12" max="32" width="9" style="11"/>
    <col min="33" max="16384" width="8.6" style="11"/>
  </cols>
  <sheetData>
    <row r="1" s="9" customFormat="1" ht="30" customHeight="1" spans="1:11">
      <c r="A1" s="12" t="s">
        <v>242</v>
      </c>
      <c r="B1" s="13"/>
      <c r="C1" s="13"/>
      <c r="D1" s="13"/>
      <c r="E1" s="13"/>
      <c r="F1" s="13"/>
      <c r="G1" s="13"/>
      <c r="H1" s="13"/>
      <c r="I1" s="13"/>
      <c r="J1" s="13"/>
      <c r="K1" s="13"/>
    </row>
    <row r="2" ht="14.25" customHeight="1" spans="1:11">
      <c r="A2" s="14" t="e">
        <f>CONCATENATE(#REF!,#REF!,#REF!,#REF!,#REF!,#REF!,#REF!)</f>
        <v>#REF!</v>
      </c>
      <c r="B2" s="14"/>
      <c r="C2" s="14"/>
      <c r="D2" s="14"/>
      <c r="E2" s="14"/>
      <c r="F2" s="14"/>
      <c r="G2" s="14"/>
      <c r="H2" s="14"/>
      <c r="I2" s="15"/>
      <c r="J2" s="15"/>
      <c r="K2" s="15"/>
    </row>
    <row r="3" customHeight="1" spans="1:11">
      <c r="A3" s="16" t="e">
        <f>#REF!&amp;#REF!</f>
        <v>#REF!</v>
      </c>
      <c r="J3" s="17" t="s">
        <v>168</v>
      </c>
      <c r="K3" s="17" t="s">
        <v>168</v>
      </c>
    </row>
    <row r="4" s="10" customFormat="1" customHeight="1" spans="1:11">
      <c r="A4" s="18" t="s">
        <v>169</v>
      </c>
      <c r="B4" s="18" t="s">
        <v>243</v>
      </c>
      <c r="C4" s="18" t="s">
        <v>244</v>
      </c>
      <c r="D4" s="18" t="s">
        <v>237</v>
      </c>
      <c r="E4" s="18" t="s">
        <v>245</v>
      </c>
      <c r="F4" s="18" t="s">
        <v>246</v>
      </c>
      <c r="G4" s="19" t="s">
        <v>141</v>
      </c>
      <c r="H4" s="18" t="s">
        <v>142</v>
      </c>
      <c r="I4" s="18" t="s">
        <v>143</v>
      </c>
      <c r="J4" s="18" t="s">
        <v>171</v>
      </c>
      <c r="K4" s="18" t="s">
        <v>240</v>
      </c>
    </row>
    <row r="5" customHeight="1" spans="1:11">
      <c r="A5" s="20"/>
      <c r="B5" s="21"/>
      <c r="C5" s="80"/>
      <c r="D5" s="80"/>
      <c r="E5" s="23"/>
      <c r="F5" s="58"/>
      <c r="G5" s="426"/>
      <c r="H5" s="426"/>
      <c r="I5" s="426"/>
      <c r="J5" s="23" t="str">
        <f>IF(H5=0,"",(I5-H5)/H5*100)</f>
        <v/>
      </c>
      <c r="K5" s="23"/>
    </row>
    <row r="6" customHeight="1" spans="1:11">
      <c r="A6" s="20"/>
      <c r="B6" s="21"/>
      <c r="C6" s="80"/>
      <c r="D6" s="80"/>
      <c r="E6" s="23"/>
      <c r="F6" s="58"/>
      <c r="G6" s="23"/>
      <c r="H6" s="23"/>
      <c r="I6" s="23"/>
      <c r="J6" s="23" t="str">
        <f t="shared" ref="J6:J27" si="0">IF(H6=0,"",(I6-H6)/H6*100)</f>
        <v/>
      </c>
      <c r="K6" s="23"/>
    </row>
    <row r="7" customHeight="1" spans="1:11">
      <c r="A7" s="20"/>
      <c r="B7" s="21"/>
      <c r="C7" s="80"/>
      <c r="D7" s="80"/>
      <c r="E7" s="23"/>
      <c r="F7" s="58"/>
      <c r="G7" s="23"/>
      <c r="H7" s="23"/>
      <c r="I7" s="23"/>
      <c r="J7" s="23" t="str">
        <f t="shared" si="0"/>
        <v/>
      </c>
      <c r="K7" s="23"/>
    </row>
    <row r="8" customHeight="1" spans="1:11">
      <c r="A8" s="20"/>
      <c r="B8" s="21"/>
      <c r="C8" s="80"/>
      <c r="D8" s="80"/>
      <c r="E8" s="23"/>
      <c r="F8" s="58"/>
      <c r="G8" s="23"/>
      <c r="H8" s="23"/>
      <c r="I8" s="23"/>
      <c r="J8" s="23" t="str">
        <f t="shared" si="0"/>
        <v/>
      </c>
      <c r="K8" s="23"/>
    </row>
    <row r="9" customHeight="1" spans="1:11">
      <c r="A9" s="20"/>
      <c r="B9" s="21"/>
      <c r="C9" s="80"/>
      <c r="D9" s="80"/>
      <c r="E9" s="23"/>
      <c r="F9" s="58"/>
      <c r="G9" s="23"/>
      <c r="H9" s="23"/>
      <c r="I9" s="23"/>
      <c r="J9" s="23" t="str">
        <f t="shared" si="0"/>
        <v/>
      </c>
      <c r="K9" s="23"/>
    </row>
    <row r="10" customHeight="1" spans="1:11">
      <c r="A10" s="20"/>
      <c r="B10" s="21"/>
      <c r="C10" s="80"/>
      <c r="D10" s="80"/>
      <c r="E10" s="23"/>
      <c r="F10" s="58"/>
      <c r="G10" s="23"/>
      <c r="H10" s="23"/>
      <c r="I10" s="23"/>
      <c r="J10" s="23" t="str">
        <f t="shared" si="0"/>
        <v/>
      </c>
      <c r="K10" s="23"/>
    </row>
    <row r="11" customHeight="1" spans="1:11">
      <c r="A11" s="20"/>
      <c r="B11" s="21"/>
      <c r="C11" s="80"/>
      <c r="D11" s="80"/>
      <c r="E11" s="23"/>
      <c r="F11" s="58"/>
      <c r="G11" s="23"/>
      <c r="H11" s="23"/>
      <c r="I11" s="23"/>
      <c r="J11" s="23" t="str">
        <f t="shared" si="0"/>
        <v/>
      </c>
      <c r="K11" s="23"/>
    </row>
    <row r="12" customHeight="1" spans="1:11">
      <c r="A12" s="20"/>
      <c r="B12" s="21"/>
      <c r="C12" s="80"/>
      <c r="D12" s="80"/>
      <c r="E12" s="23"/>
      <c r="F12" s="58"/>
      <c r="G12" s="23"/>
      <c r="H12" s="23"/>
      <c r="I12" s="23"/>
      <c r="J12" s="23" t="str">
        <f t="shared" si="0"/>
        <v/>
      </c>
      <c r="K12" s="23"/>
    </row>
    <row r="13" customHeight="1" spans="1:11">
      <c r="A13" s="20"/>
      <c r="B13" s="21"/>
      <c r="C13" s="80"/>
      <c r="D13" s="80"/>
      <c r="E13" s="23"/>
      <c r="F13" s="58"/>
      <c r="G13" s="23"/>
      <c r="H13" s="23"/>
      <c r="I13" s="23"/>
      <c r="J13" s="23" t="str">
        <f t="shared" si="0"/>
        <v/>
      </c>
      <c r="K13" s="23"/>
    </row>
    <row r="14" customHeight="1" spans="1:11">
      <c r="A14" s="20"/>
      <c r="B14" s="21"/>
      <c r="C14" s="80"/>
      <c r="D14" s="80"/>
      <c r="E14" s="23"/>
      <c r="F14" s="58"/>
      <c r="G14" s="23"/>
      <c r="H14" s="23"/>
      <c r="I14" s="23"/>
      <c r="J14" s="23" t="str">
        <f t="shared" si="0"/>
        <v/>
      </c>
      <c r="K14" s="23"/>
    </row>
    <row r="15" customHeight="1" spans="1:11">
      <c r="A15" s="20"/>
      <c r="B15" s="21"/>
      <c r="C15" s="80"/>
      <c r="D15" s="80"/>
      <c r="E15" s="23"/>
      <c r="F15" s="58"/>
      <c r="G15" s="23"/>
      <c r="H15" s="23"/>
      <c r="I15" s="23"/>
      <c r="J15" s="23" t="str">
        <f t="shared" si="0"/>
        <v/>
      </c>
      <c r="K15" s="23"/>
    </row>
    <row r="16" customHeight="1" spans="1:11">
      <c r="A16" s="20"/>
      <c r="B16" s="21"/>
      <c r="C16" s="80"/>
      <c r="D16" s="80"/>
      <c r="E16" s="23"/>
      <c r="F16" s="58"/>
      <c r="G16" s="23"/>
      <c r="H16" s="23"/>
      <c r="I16" s="23"/>
      <c r="J16" s="23" t="str">
        <f t="shared" si="0"/>
        <v/>
      </c>
      <c r="K16" s="23"/>
    </row>
    <row r="17" customHeight="1" spans="1:11">
      <c r="A17" s="20"/>
      <c r="B17" s="21"/>
      <c r="C17" s="80"/>
      <c r="D17" s="80"/>
      <c r="E17" s="23"/>
      <c r="F17" s="58"/>
      <c r="G17" s="23"/>
      <c r="H17" s="23"/>
      <c r="I17" s="23"/>
      <c r="J17" s="23" t="str">
        <f t="shared" si="0"/>
        <v/>
      </c>
      <c r="K17" s="23"/>
    </row>
    <row r="18" customHeight="1" spans="1:11">
      <c r="A18" s="20"/>
      <c r="B18" s="21"/>
      <c r="C18" s="80"/>
      <c r="D18" s="80"/>
      <c r="E18" s="23"/>
      <c r="F18" s="58"/>
      <c r="G18" s="23"/>
      <c r="H18" s="23"/>
      <c r="I18" s="23"/>
      <c r="J18" s="23" t="str">
        <f t="shared" si="0"/>
        <v/>
      </c>
      <c r="K18" s="23"/>
    </row>
    <row r="19" customHeight="1" spans="1:11">
      <c r="A19" s="20"/>
      <c r="B19" s="21"/>
      <c r="C19" s="80"/>
      <c r="D19" s="80"/>
      <c r="E19" s="23"/>
      <c r="F19" s="58"/>
      <c r="G19" s="23"/>
      <c r="H19" s="23"/>
      <c r="I19" s="23"/>
      <c r="J19" s="23" t="str">
        <f t="shared" si="0"/>
        <v/>
      </c>
      <c r="K19" s="23"/>
    </row>
    <row r="20" customHeight="1" spans="1:11">
      <c r="A20" s="20"/>
      <c r="B20" s="21"/>
      <c r="C20" s="80"/>
      <c r="D20" s="80"/>
      <c r="E20" s="23"/>
      <c r="F20" s="58"/>
      <c r="G20" s="23"/>
      <c r="H20" s="23"/>
      <c r="I20" s="23"/>
      <c r="J20" s="23" t="str">
        <f t="shared" si="0"/>
        <v/>
      </c>
      <c r="K20" s="23"/>
    </row>
    <row r="21" customHeight="1" spans="1:11">
      <c r="A21" s="20"/>
      <c r="B21" s="21"/>
      <c r="C21" s="80"/>
      <c r="D21" s="80"/>
      <c r="E21" s="23"/>
      <c r="F21" s="58"/>
      <c r="G21" s="23"/>
      <c r="H21" s="23"/>
      <c r="I21" s="23"/>
      <c r="J21" s="23" t="str">
        <f t="shared" si="0"/>
        <v/>
      </c>
      <c r="K21" s="23"/>
    </row>
    <row r="22" customHeight="1" spans="1:11">
      <c r="A22" s="20"/>
      <c r="B22" s="21"/>
      <c r="C22" s="80"/>
      <c r="D22" s="80"/>
      <c r="E22" s="23"/>
      <c r="F22" s="58"/>
      <c r="G22" s="23"/>
      <c r="H22" s="23"/>
      <c r="I22" s="23"/>
      <c r="J22" s="23" t="str">
        <f t="shared" si="0"/>
        <v/>
      </c>
      <c r="K22" s="23"/>
    </row>
    <row r="23" customHeight="1" spans="1:11">
      <c r="A23" s="20"/>
      <c r="B23" s="21"/>
      <c r="C23" s="80"/>
      <c r="D23" s="80"/>
      <c r="E23" s="23"/>
      <c r="F23" s="58"/>
      <c r="G23" s="23"/>
      <c r="H23" s="23"/>
      <c r="I23" s="23"/>
      <c r="J23" s="23" t="str">
        <f t="shared" si="0"/>
        <v/>
      </c>
      <c r="K23" s="23"/>
    </row>
    <row r="24" customHeight="1" spans="1:11">
      <c r="A24" s="20"/>
      <c r="B24" s="21"/>
      <c r="C24" s="80"/>
      <c r="D24" s="80"/>
      <c r="E24" s="23"/>
      <c r="F24" s="58"/>
      <c r="G24" s="23"/>
      <c r="H24" s="23"/>
      <c r="I24" s="23"/>
      <c r="J24" s="23" t="str">
        <f t="shared" si="0"/>
        <v/>
      </c>
      <c r="K24" s="23"/>
    </row>
    <row r="25" customHeight="1" spans="1:11">
      <c r="A25" s="20"/>
      <c r="B25" s="21"/>
      <c r="C25" s="80"/>
      <c r="D25" s="80"/>
      <c r="E25" s="23"/>
      <c r="F25" s="58"/>
      <c r="G25" s="23"/>
      <c r="H25" s="23"/>
      <c r="I25" s="23"/>
      <c r="J25" s="23" t="str">
        <f t="shared" si="0"/>
        <v/>
      </c>
      <c r="K25" s="23"/>
    </row>
    <row r="26" customHeight="1" spans="1:11">
      <c r="A26" s="20"/>
      <c r="B26" s="21"/>
      <c r="C26" s="80"/>
      <c r="D26" s="80"/>
      <c r="E26" s="23"/>
      <c r="F26" s="58"/>
      <c r="G26" s="23"/>
      <c r="H26" s="23"/>
      <c r="I26" s="23"/>
      <c r="J26" s="23" t="str">
        <f t="shared" si="0"/>
        <v/>
      </c>
      <c r="K26" s="23"/>
    </row>
    <row r="27" customHeight="1" spans="1:11">
      <c r="A27" s="25" t="s">
        <v>241</v>
      </c>
      <c r="B27" s="40"/>
      <c r="C27" s="24"/>
      <c r="D27" s="24"/>
      <c r="E27" s="23"/>
      <c r="F27" s="58"/>
      <c r="G27" s="23">
        <f ca="1">SUM(G5:上一行)</f>
        <v>0</v>
      </c>
      <c r="H27" s="23">
        <f ca="1">SUM(H5:上一行)</f>
        <v>0</v>
      </c>
      <c r="I27" s="23">
        <f ca="1">SUM(I5:上一行)</f>
        <v>0</v>
      </c>
      <c r="J27" s="23" t="str">
        <f ca="1" t="shared" si="0"/>
        <v/>
      </c>
      <c r="K27" s="23"/>
    </row>
    <row r="28" customHeight="1" spans="1:8">
      <c r="A28" s="27" t="e">
        <f>#REF!&amp;#REF!</f>
        <v>#REF!</v>
      </c>
      <c r="H28" s="16" t="e">
        <f>"评估人员："&amp;#REF!</f>
        <v>#REF!</v>
      </c>
    </row>
    <row r="29" customHeight="1" spans="1:1">
      <c r="A29" s="30" t="e">
        <f>CONCATENATE(#REF!,#REF!,#REF!,#REF!,#REF!,#REF!,#REF!)</f>
        <v>#REF!</v>
      </c>
    </row>
  </sheetData>
  <autoFilter xmlns:etc="http://www.wps.cn/officeDocument/2017/etCustomData" ref="A4:J29" etc:filterBottomFollowUsedRange="0">
    <sortState ref="A4:J29">
      <sortCondition ref="A4" descending="1"/>
    </sortState>
    <extLst/>
  </autoFilter>
  <mergeCells count="3">
    <mergeCell ref="A1:J1"/>
    <mergeCell ref="A2:J2"/>
    <mergeCell ref="A27:B27"/>
  </mergeCells>
  <dataValidations count="1">
    <dataValidation allowBlank="1" showInputMessage="1" showErrorMessage="1" prompt="1.要按每一开户银行明细填写银行名称全称、账号、金额等，对于同一开户行的不同货币种类存款、不同账户存款也应分别一一列示，并在“外币账面金额”栏中注明该外币币种的原始币值。&#10;" sqref="A1:K1"/>
  </dataValidations>
  <printOptions horizontalCentered="1"/>
  <pageMargins left="0.35" right="0.35" top="0.79" bottom="0.79" header="0.94" footer="0.51"/>
  <pageSetup paperSize="9" fitToHeight="0" orientation="landscape" blackAndWhite="1" verticalDpi="600"/>
  <headerFooter alignWithMargins="0">
    <oddHeader>&amp;R&amp;"宋体,常规"表3-1-2
共&amp;N页，第&amp;P页</oddHeader>
  </headerFooter>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opLeftCell="A13" workbookViewId="0">
      <selection activeCell="A1" sqref="A1:P1"/>
    </sheetView>
  </sheetViews>
  <sheetFormatPr defaultColWidth="8.6" defaultRowHeight="15.75" customHeight="1" outlineLevelCol="7"/>
  <cols>
    <col min="1" max="1" width="6.3" style="11" customWidth="1"/>
    <col min="2" max="2" width="28.3" style="11" customWidth="1"/>
    <col min="3" max="3" width="16.7" style="11" customWidth="1"/>
    <col min="4" max="4" width="11.6" style="11" customWidth="1"/>
    <col min="5" max="5" width="18.7" style="11" hidden="1" customWidth="1" outlineLevel="1"/>
    <col min="6" max="6" width="18.7" style="11" customWidth="1" collapsed="1"/>
    <col min="7" max="7" width="18.7" style="11" customWidth="1"/>
    <col min="8" max="8" width="19.8" style="11" customWidth="1"/>
    <col min="9" max="32" width="9" style="11"/>
    <col min="33" max="16384" width="8.6" style="11"/>
  </cols>
  <sheetData>
    <row r="1" s="9" customFormat="1" ht="30" customHeight="1" spans="1:8">
      <c r="A1" s="12" t="s">
        <v>1078</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279</v>
      </c>
      <c r="D4" s="18" t="s">
        <v>312</v>
      </c>
      <c r="E4" s="19" t="s">
        <v>141</v>
      </c>
      <c r="F4" s="18" t="s">
        <v>142</v>
      </c>
      <c r="G4" s="18" t="s">
        <v>143</v>
      </c>
      <c r="H4" s="18" t="s">
        <v>240</v>
      </c>
    </row>
    <row r="5" customHeight="1" spans="1:8">
      <c r="A5" s="20"/>
      <c r="B5" s="21"/>
      <c r="C5" s="22"/>
      <c r="D5" s="22"/>
      <c r="E5" s="23"/>
      <c r="F5" s="23"/>
      <c r="G5" s="23"/>
      <c r="H5" s="24"/>
    </row>
    <row r="6" customHeight="1" spans="1:8">
      <c r="A6" s="20"/>
      <c r="B6" s="21"/>
      <c r="C6" s="21"/>
      <c r="D6" s="22"/>
      <c r="E6" s="23"/>
      <c r="F6" s="23"/>
      <c r="G6" s="23"/>
      <c r="H6" s="24"/>
    </row>
    <row r="7" customHeight="1" spans="1:8">
      <c r="A7" s="20"/>
      <c r="B7" s="21"/>
      <c r="C7" s="21"/>
      <c r="D7" s="22"/>
      <c r="E7" s="23"/>
      <c r="F7" s="23"/>
      <c r="G7" s="23"/>
      <c r="H7" s="24"/>
    </row>
    <row r="8" customHeight="1" spans="1:8">
      <c r="A8" s="20"/>
      <c r="B8" s="21"/>
      <c r="C8" s="21"/>
      <c r="D8" s="22"/>
      <c r="E8" s="23"/>
      <c r="F8" s="23"/>
      <c r="G8" s="23"/>
      <c r="H8" s="24"/>
    </row>
    <row r="9" customHeight="1" spans="1:8">
      <c r="A9" s="20"/>
      <c r="B9" s="21"/>
      <c r="C9" s="21"/>
      <c r="D9" s="22"/>
      <c r="E9" s="23"/>
      <c r="F9" s="23"/>
      <c r="G9" s="23"/>
      <c r="H9" s="24"/>
    </row>
    <row r="10" customHeight="1" spans="1:8">
      <c r="A10" s="20"/>
      <c r="B10" s="21"/>
      <c r="C10" s="21"/>
      <c r="D10" s="22"/>
      <c r="E10" s="23"/>
      <c r="F10" s="23"/>
      <c r="G10" s="23"/>
      <c r="H10" s="24"/>
    </row>
    <row r="11" customHeight="1" spans="1:8">
      <c r="A11" s="20"/>
      <c r="B11" s="21"/>
      <c r="C11" s="21"/>
      <c r="D11" s="22"/>
      <c r="E11" s="23"/>
      <c r="F11" s="23"/>
      <c r="G11" s="23"/>
      <c r="H11" s="24"/>
    </row>
    <row r="12" customHeight="1" spans="1:8">
      <c r="A12" s="20"/>
      <c r="B12" s="21"/>
      <c r="C12" s="21"/>
      <c r="D12" s="22"/>
      <c r="E12" s="23"/>
      <c r="F12" s="23"/>
      <c r="G12" s="23"/>
      <c r="H12" s="24"/>
    </row>
    <row r="13" customHeight="1" spans="1:8">
      <c r="A13" s="20"/>
      <c r="B13" s="21"/>
      <c r="C13" s="21"/>
      <c r="D13" s="22"/>
      <c r="E13" s="23"/>
      <c r="F13" s="23"/>
      <c r="G13" s="23"/>
      <c r="H13" s="24"/>
    </row>
    <row r="14" customHeight="1" spans="1:8">
      <c r="A14" s="20"/>
      <c r="B14" s="21"/>
      <c r="C14" s="21"/>
      <c r="D14" s="22"/>
      <c r="E14" s="23"/>
      <c r="F14" s="23"/>
      <c r="G14" s="23"/>
      <c r="H14" s="24"/>
    </row>
    <row r="15" customHeight="1" spans="1:8">
      <c r="A15" s="20"/>
      <c r="B15" s="21"/>
      <c r="C15" s="21"/>
      <c r="D15" s="22"/>
      <c r="E15" s="23"/>
      <c r="F15" s="23"/>
      <c r="G15" s="23"/>
      <c r="H15" s="24"/>
    </row>
    <row r="16" customHeight="1" spans="1:8">
      <c r="A16" s="20"/>
      <c r="B16" s="21"/>
      <c r="C16" s="21"/>
      <c r="D16" s="22"/>
      <c r="E16" s="23"/>
      <c r="F16" s="23"/>
      <c r="G16" s="23"/>
      <c r="H16" s="24"/>
    </row>
    <row r="17" customHeight="1" spans="1:8">
      <c r="A17" s="20"/>
      <c r="B17" s="21"/>
      <c r="C17" s="21"/>
      <c r="D17" s="22"/>
      <c r="E17" s="23"/>
      <c r="F17" s="23"/>
      <c r="G17" s="23"/>
      <c r="H17" s="24"/>
    </row>
    <row r="18" customHeight="1" spans="1:8">
      <c r="A18" s="20"/>
      <c r="B18" s="21"/>
      <c r="C18" s="21"/>
      <c r="D18" s="22"/>
      <c r="E18" s="23"/>
      <c r="F18" s="23"/>
      <c r="G18" s="23"/>
      <c r="H18" s="24"/>
    </row>
    <row r="19" customHeight="1" spans="1:8">
      <c r="A19" s="20"/>
      <c r="B19" s="21"/>
      <c r="C19" s="21"/>
      <c r="D19" s="22"/>
      <c r="E19" s="23"/>
      <c r="F19" s="23"/>
      <c r="G19" s="23"/>
      <c r="H19" s="24"/>
    </row>
    <row r="20" customHeight="1" spans="1:8">
      <c r="A20" s="20"/>
      <c r="B20" s="21"/>
      <c r="C20" s="21"/>
      <c r="D20" s="22"/>
      <c r="E20" s="23"/>
      <c r="F20" s="23"/>
      <c r="G20" s="23"/>
      <c r="H20" s="24"/>
    </row>
    <row r="21" customHeight="1" spans="1:8">
      <c r="A21" s="20"/>
      <c r="B21" s="21"/>
      <c r="C21" s="21"/>
      <c r="D21" s="22"/>
      <c r="E21" s="23"/>
      <c r="F21" s="23"/>
      <c r="G21" s="23"/>
      <c r="H21" s="24"/>
    </row>
    <row r="22" customHeight="1" spans="1:8">
      <c r="A22" s="20"/>
      <c r="B22" s="21"/>
      <c r="C22" s="21"/>
      <c r="D22" s="22"/>
      <c r="E22" s="23"/>
      <c r="F22" s="23"/>
      <c r="G22" s="23"/>
      <c r="H22" s="24"/>
    </row>
    <row r="23" customHeight="1" spans="1:8">
      <c r="A23" s="20"/>
      <c r="B23" s="21"/>
      <c r="C23" s="21"/>
      <c r="D23" s="22"/>
      <c r="E23" s="23"/>
      <c r="F23" s="23"/>
      <c r="G23" s="23"/>
      <c r="H23" s="24"/>
    </row>
    <row r="24" customHeight="1" spans="1:8">
      <c r="A24" s="20"/>
      <c r="B24" s="21"/>
      <c r="C24" s="21"/>
      <c r="D24" s="22"/>
      <c r="E24" s="23"/>
      <c r="F24" s="23"/>
      <c r="G24" s="23"/>
      <c r="H24" s="24"/>
    </row>
    <row r="25" customHeight="1" spans="1:8">
      <c r="A25" s="20"/>
      <c r="B25" s="21"/>
      <c r="C25" s="21"/>
      <c r="D25" s="22"/>
      <c r="E25" s="23"/>
      <c r="F25" s="23"/>
      <c r="G25" s="23"/>
      <c r="H25" s="24"/>
    </row>
    <row r="26" customHeight="1" spans="1:8">
      <c r="A26" s="20"/>
      <c r="B26" s="21"/>
      <c r="C26" s="53"/>
      <c r="D26" s="22"/>
      <c r="E26" s="23"/>
      <c r="F26" s="23"/>
      <c r="G26" s="23"/>
      <c r="H26" s="24"/>
    </row>
    <row r="27" customHeight="1" spans="1:8">
      <c r="A27" s="25" t="s">
        <v>214</v>
      </c>
      <c r="B27" s="40"/>
      <c r="C27" s="40"/>
      <c r="D27" s="22"/>
      <c r="E27" s="23">
        <f ca="1">SUM(E5:上一行)</f>
        <v>0</v>
      </c>
      <c r="F27" s="23">
        <f ca="1">SUM(F5:上一行)</f>
        <v>0</v>
      </c>
      <c r="G27" s="23">
        <f ca="1">SUM(G5:上一行)</f>
        <v>0</v>
      </c>
      <c r="H27" s="24"/>
    </row>
    <row r="28" customHeight="1" spans="1:6">
      <c r="A28" s="27" t="e">
        <f>#REF!&amp;#REF!</f>
        <v>#REF!</v>
      </c>
      <c r="E28" s="16"/>
      <c r="F28" s="16" t="e">
        <f>"评估人员："&amp;#REF!</f>
        <v>#REF!</v>
      </c>
    </row>
    <row r="29" customHeight="1" spans="1:1">
      <c r="A29" s="27" t="e">
        <f>CONCATENATE(#REF!,#REF!,#REF!,#REF!,#REF!,#REF!,#REF!)</f>
        <v>#REF!</v>
      </c>
    </row>
  </sheetData>
  <mergeCells count="3">
    <mergeCell ref="A1:H1"/>
    <mergeCell ref="A2:H2"/>
    <mergeCell ref="A27:B27"/>
  </mergeCells>
  <dataValidations count="1">
    <dataValidation allowBlank="1" showInputMessage="1" showErrorMessage="1" prompt="①发生日期：填列最后一笔贷方发生额的日期；" sqref="A1:H1"/>
  </dataValidations>
  <printOptions horizontalCentered="1"/>
  <pageMargins left="0.35" right="0.35" top="0.79" bottom="0.79" header="0.94" footer="0.51"/>
  <pageSetup paperSize="9" fitToHeight="0" orientation="landscape" blackAndWhite="1" verticalDpi="600"/>
  <headerFooter alignWithMargins="0">
    <oddHeader>&amp;R&amp;"宋体,常规"表5-5
共&amp;N页，第&amp;P页</oddHeader>
  </headerFooter>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A1" sqref="A1:P1"/>
    </sheetView>
  </sheetViews>
  <sheetFormatPr defaultColWidth="8.6" defaultRowHeight="15.75" customHeight="1" outlineLevelCol="6"/>
  <cols>
    <col min="1" max="1" width="8.7" style="11" customWidth="1"/>
    <col min="2" max="2" width="28" style="11" customWidth="1"/>
    <col min="3" max="3" width="15" style="11" customWidth="1"/>
    <col min="4" max="4" width="25" style="11" hidden="1" customWidth="1" outlineLevel="1"/>
    <col min="5" max="5" width="25" style="11" customWidth="1" collapsed="1"/>
    <col min="6" max="6" width="25" style="11" customWidth="1"/>
    <col min="7" max="7" width="20.1" style="11" customWidth="1"/>
    <col min="8" max="32" width="9" style="11"/>
    <col min="33" max="16384" width="8.6" style="11"/>
  </cols>
  <sheetData>
    <row r="1" s="9" customFormat="1" ht="30" customHeight="1" spans="1:7">
      <c r="A1" s="12" t="s">
        <v>1079</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17" t="s">
        <v>168</v>
      </c>
    </row>
    <row r="4" s="10" customFormat="1" customHeight="1" spans="1:7">
      <c r="A4" s="18" t="s">
        <v>169</v>
      </c>
      <c r="B4" s="18" t="s">
        <v>435</v>
      </c>
      <c r="C4" s="18" t="s">
        <v>312</v>
      </c>
      <c r="D4" s="19" t="s">
        <v>141</v>
      </c>
      <c r="E4" s="18" t="s">
        <v>142</v>
      </c>
      <c r="F4" s="18" t="s">
        <v>143</v>
      </c>
      <c r="G4" s="18" t="s">
        <v>240</v>
      </c>
    </row>
    <row r="5" customHeight="1" spans="1:7">
      <c r="A5" s="46" t="s">
        <v>1080</v>
      </c>
      <c r="B5" s="52" t="s">
        <v>1081</v>
      </c>
      <c r="C5" s="22"/>
      <c r="D5" s="23"/>
      <c r="E5" s="23"/>
      <c r="F5" s="23"/>
      <c r="G5" s="24"/>
    </row>
    <row r="6" customHeight="1" spans="1:7">
      <c r="A6" s="46" t="s">
        <v>1082</v>
      </c>
      <c r="B6" s="52" t="s">
        <v>1083</v>
      </c>
      <c r="C6" s="22"/>
      <c r="D6" s="23"/>
      <c r="E6" s="23"/>
      <c r="F6" s="23"/>
      <c r="G6" s="24"/>
    </row>
    <row r="7" customHeight="1" spans="1:7">
      <c r="A7" s="46" t="s">
        <v>1084</v>
      </c>
      <c r="B7" s="52" t="s">
        <v>1085</v>
      </c>
      <c r="C7" s="22"/>
      <c r="D7" s="23"/>
      <c r="E7" s="23"/>
      <c r="F7" s="23"/>
      <c r="G7" s="24"/>
    </row>
    <row r="8" customHeight="1" spans="1:7">
      <c r="A8" s="46" t="s">
        <v>454</v>
      </c>
      <c r="B8" s="52" t="s">
        <v>1086</v>
      </c>
      <c r="C8" s="22"/>
      <c r="D8" s="23"/>
      <c r="E8" s="23"/>
      <c r="F8" s="23"/>
      <c r="G8" s="24"/>
    </row>
    <row r="9" customHeight="1" spans="1:7">
      <c r="A9" s="46" t="s">
        <v>1087</v>
      </c>
      <c r="B9" s="52" t="s">
        <v>1088</v>
      </c>
      <c r="C9" s="22"/>
      <c r="D9" s="23"/>
      <c r="E9" s="23"/>
      <c r="F9" s="23"/>
      <c r="G9" s="24"/>
    </row>
    <row r="10" customHeight="1" spans="1:7">
      <c r="A10" s="46" t="s">
        <v>1089</v>
      </c>
      <c r="B10" s="52" t="s">
        <v>1090</v>
      </c>
      <c r="C10" s="22"/>
      <c r="D10" s="23"/>
      <c r="E10" s="23"/>
      <c r="F10" s="23"/>
      <c r="G10" s="24"/>
    </row>
    <row r="11" customHeight="1" spans="1:7">
      <c r="A11" s="46" t="s">
        <v>1091</v>
      </c>
      <c r="B11" s="52" t="s">
        <v>1092</v>
      </c>
      <c r="C11" s="22"/>
      <c r="D11" s="23"/>
      <c r="E11" s="23"/>
      <c r="F11" s="23"/>
      <c r="G11" s="24"/>
    </row>
    <row r="12" customHeight="1" spans="1:7">
      <c r="A12" s="46" t="s">
        <v>1093</v>
      </c>
      <c r="B12" s="52" t="s">
        <v>1094</v>
      </c>
      <c r="C12" s="22"/>
      <c r="D12" s="23"/>
      <c r="E12" s="23"/>
      <c r="F12" s="23"/>
      <c r="G12" s="24"/>
    </row>
    <row r="13" customHeight="1" spans="1:7">
      <c r="A13" s="46" t="s">
        <v>1065</v>
      </c>
      <c r="B13" s="52" t="s">
        <v>1095</v>
      </c>
      <c r="C13" s="22"/>
      <c r="D13" s="23"/>
      <c r="E13" s="23"/>
      <c r="F13" s="23"/>
      <c r="G13" s="24"/>
    </row>
    <row r="14" customHeight="1" spans="1:7">
      <c r="A14" s="46" t="s">
        <v>1096</v>
      </c>
      <c r="B14" s="52" t="s">
        <v>1097</v>
      </c>
      <c r="C14" s="22"/>
      <c r="D14" s="23"/>
      <c r="E14" s="23"/>
      <c r="F14" s="23"/>
      <c r="G14" s="24"/>
    </row>
    <row r="15" customHeight="1" spans="1:7">
      <c r="A15" s="46" t="s">
        <v>1098</v>
      </c>
      <c r="B15" s="52" t="s">
        <v>1099</v>
      </c>
      <c r="C15" s="22"/>
      <c r="D15" s="23"/>
      <c r="E15" s="23"/>
      <c r="F15" s="23"/>
      <c r="G15" s="24"/>
    </row>
    <row r="16" customHeight="1" spans="1:7">
      <c r="A16" s="46" t="s">
        <v>1100</v>
      </c>
      <c r="B16" s="52" t="s">
        <v>1101</v>
      </c>
      <c r="C16" s="22"/>
      <c r="D16" s="23"/>
      <c r="E16" s="23"/>
      <c r="F16" s="23"/>
      <c r="G16" s="24"/>
    </row>
    <row r="17" customHeight="1" spans="1:7">
      <c r="A17" s="46" t="s">
        <v>1102</v>
      </c>
      <c r="B17" s="52" t="s">
        <v>1103</v>
      </c>
      <c r="C17" s="22"/>
      <c r="D17" s="23"/>
      <c r="E17" s="23"/>
      <c r="F17" s="23"/>
      <c r="G17" s="24"/>
    </row>
    <row r="18" customHeight="1" spans="1:7">
      <c r="A18" s="46" t="s">
        <v>1104</v>
      </c>
      <c r="B18" s="52" t="s">
        <v>1105</v>
      </c>
      <c r="C18" s="22"/>
      <c r="D18" s="23"/>
      <c r="E18" s="23"/>
      <c r="F18" s="23"/>
      <c r="G18" s="24"/>
    </row>
    <row r="19" customHeight="1" spans="1:7">
      <c r="A19" s="46" t="s">
        <v>1106</v>
      </c>
      <c r="B19" s="52" t="s">
        <v>213</v>
      </c>
      <c r="C19" s="22"/>
      <c r="D19" s="23"/>
      <c r="E19" s="23"/>
      <c r="F19" s="23"/>
      <c r="G19" s="24"/>
    </row>
    <row r="20" customHeight="1" spans="1:7">
      <c r="A20" s="20"/>
      <c r="B20" s="21"/>
      <c r="C20" s="22"/>
      <c r="D20" s="23"/>
      <c r="E20" s="23"/>
      <c r="F20" s="23"/>
      <c r="G20" s="24"/>
    </row>
    <row r="21" customHeight="1" spans="1:7">
      <c r="A21" s="20"/>
      <c r="B21" s="21"/>
      <c r="C21" s="22"/>
      <c r="D21" s="23"/>
      <c r="E21" s="23"/>
      <c r="F21" s="23"/>
      <c r="G21" s="24"/>
    </row>
    <row r="22" customHeight="1" spans="1:7">
      <c r="A22" s="20"/>
      <c r="B22" s="21"/>
      <c r="C22" s="22"/>
      <c r="D22" s="23"/>
      <c r="E22" s="23"/>
      <c r="F22" s="23"/>
      <c r="G22" s="24"/>
    </row>
    <row r="23" customHeight="1" spans="1:7">
      <c r="A23" s="20"/>
      <c r="B23" s="21"/>
      <c r="C23" s="22"/>
      <c r="D23" s="23"/>
      <c r="E23" s="23"/>
      <c r="F23" s="23"/>
      <c r="G23" s="24"/>
    </row>
    <row r="24" customHeight="1" spans="1:7">
      <c r="A24" s="20"/>
      <c r="B24" s="21"/>
      <c r="C24" s="22"/>
      <c r="D24" s="23"/>
      <c r="E24" s="23"/>
      <c r="F24" s="23"/>
      <c r="G24" s="24"/>
    </row>
    <row r="25" customHeight="1" spans="1:7">
      <c r="A25" s="20"/>
      <c r="B25" s="21"/>
      <c r="C25" s="22"/>
      <c r="D25" s="23"/>
      <c r="E25" s="23"/>
      <c r="F25" s="23"/>
      <c r="G25" s="24"/>
    </row>
    <row r="26" customHeight="1" spans="1:7">
      <c r="A26" s="25" t="s">
        <v>1107</v>
      </c>
      <c r="B26" s="40"/>
      <c r="C26" s="22"/>
      <c r="D26" s="23">
        <f ca="1">SUM(D5:上一行)</f>
        <v>0</v>
      </c>
      <c r="E26" s="23">
        <f ca="1">SUM(E5:上一行)</f>
        <v>0</v>
      </c>
      <c r="F26" s="23">
        <f ca="1">SUM(F5:上一行)</f>
        <v>0</v>
      </c>
      <c r="G26" s="24"/>
    </row>
    <row r="27" customHeight="1" spans="1:5">
      <c r="A27" s="27" t="e">
        <f>#REF!&amp;#REF!</f>
        <v>#REF!</v>
      </c>
      <c r="D27" s="16"/>
      <c r="E27" s="16" t="e">
        <f>"评估人员："&amp;#REF!</f>
        <v>#REF!</v>
      </c>
    </row>
    <row r="28" customHeight="1" spans="1:1">
      <c r="A28" s="27" t="e">
        <f>CONCATENATE(#REF!,#REF!,#REF!,#REF!,#REF!,#REF!,#REF!)</f>
        <v>#REF!</v>
      </c>
    </row>
  </sheetData>
  <mergeCells count="3">
    <mergeCell ref="A1:G1"/>
    <mergeCell ref="A2:G2"/>
    <mergeCell ref="A26:B26"/>
  </mergeCells>
  <printOptions horizontalCentered="1"/>
  <pageMargins left="0.35" right="0.35" top="0.79" bottom="0.79" header="0.94" footer="0.51"/>
  <pageSetup paperSize="9" fitToHeight="0" orientation="landscape" blackAndWhite="1" verticalDpi="600"/>
  <headerFooter alignWithMargins="0">
    <oddHeader>&amp;R&amp;"宋体,常规"表5-6
共&amp;N页，第&amp;P页</oddHeader>
  </headerFooter>
  <ignoredErrors>
    <ignoredError sqref="A5:A19" numberStoredAsText="1"/>
  </ignoredErrors>
  <drawing r:id="rId2"/>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7" style="11" customWidth="1"/>
    <col min="2" max="2" width="28.7" style="11" customWidth="1"/>
    <col min="3" max="3" width="12.5" style="11" customWidth="1"/>
    <col min="4" max="4" width="13.7" style="11" customWidth="1"/>
    <col min="5" max="5" width="21.3" style="11" hidden="1" customWidth="1" outlineLevel="1"/>
    <col min="6" max="6" width="21.3" style="11" customWidth="1" collapsed="1"/>
    <col min="7" max="7" width="21.3" style="11" customWidth="1"/>
    <col min="8" max="8" width="16.2" style="11" customWidth="1"/>
    <col min="9" max="32" width="9" style="11"/>
    <col min="33" max="16384" width="8.6" style="11"/>
  </cols>
  <sheetData>
    <row r="1" s="9" customFormat="1" ht="30" customHeight="1" spans="1:8">
      <c r="A1" s="12" t="s">
        <v>1108</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1109</v>
      </c>
      <c r="C4" s="18" t="s">
        <v>312</v>
      </c>
      <c r="D4" s="18" t="s">
        <v>1110</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5" t="s">
        <v>1111</v>
      </c>
      <c r="B26" s="40"/>
      <c r="C26" s="22"/>
      <c r="D26" s="20"/>
      <c r="E26" s="23">
        <f ca="1">SUM(E5:上一行)</f>
        <v>0</v>
      </c>
      <c r="F26" s="23">
        <f ca="1">SUM(F5:上一行)</f>
        <v>0</v>
      </c>
      <c r="G26" s="23">
        <f ca="1">SUM(G5:上一行)</f>
        <v>0</v>
      </c>
      <c r="H26" s="24"/>
    </row>
    <row r="27" customHeight="1" spans="1:6">
      <c r="A27" s="27" t="e">
        <f>#REF!&amp;#REF!</f>
        <v>#REF!</v>
      </c>
      <c r="E27" s="16"/>
      <c r="F27" s="16" t="e">
        <f>"评估人员："&amp;#REF!</f>
        <v>#REF!</v>
      </c>
    </row>
    <row r="28" customHeight="1" spans="1:1">
      <c r="A28" s="27" t="e">
        <f>CONCATENATE(#REF!,#REF!,#REF!,#REF!,#REF!,#REF!,#REF!)</f>
        <v>#REF!</v>
      </c>
    </row>
  </sheetData>
  <mergeCells count="3">
    <mergeCell ref="A1:H1"/>
    <mergeCell ref="A2:H2"/>
    <mergeCell ref="A26:B26"/>
  </mergeCells>
  <dataValidations count="1">
    <dataValidation allowBlank="1" showInputMessage="1" showErrorMessage="1" prompt="①”征税机关名称“：请填写全称，如XX市XX区地税等；②发生日期：按照最后一笔的贷方发生日期填写；③”税费种类“：指增值税、营业税、资源税、城建税及教育费附加。" sqref="A1:H1"/>
  </dataValidations>
  <printOptions horizontalCentered="1"/>
  <pageMargins left="0.35" right="0.35" top="0.79" bottom="0.79" header="0.94" footer="0.51"/>
  <pageSetup paperSize="9" fitToHeight="0" orientation="landscape" blackAndWhite="1" verticalDpi="600"/>
  <headerFooter alignWithMargins="0">
    <oddHeader>&amp;R&amp;"宋体,常规"表5-7
共&amp;N页，第&amp;P页</oddHeader>
  </headerFooter>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1" sqref="A1:P1"/>
    </sheetView>
  </sheetViews>
  <sheetFormatPr defaultColWidth="8.6" defaultRowHeight="15.75" customHeight="1"/>
  <cols>
    <col min="1" max="1" width="5" style="11" customWidth="1"/>
    <col min="2" max="2" width="23" style="11" customWidth="1"/>
    <col min="3" max="3" width="9" style="11"/>
    <col min="4" max="4" width="11" style="11" customWidth="1"/>
    <col min="5" max="5" width="15.2" style="11" customWidth="1"/>
    <col min="6" max="6" width="7" style="11" customWidth="1"/>
    <col min="7" max="7" width="14.5" style="11" hidden="1" customWidth="1" outlineLevel="1"/>
    <col min="8" max="8" width="14.5" style="11" customWidth="1" collapsed="1"/>
    <col min="9" max="9" width="14.5" style="11" customWidth="1"/>
    <col min="10" max="10" width="12.6" style="11" customWidth="1"/>
    <col min="11" max="32" width="9" style="11"/>
    <col min="33" max="16384" width="8.6" style="11"/>
  </cols>
  <sheetData>
    <row r="1" s="9" customFormat="1" ht="30" customHeight="1" spans="1:11">
      <c r="A1" s="12" t="s">
        <v>1112</v>
      </c>
      <c r="B1" s="13"/>
      <c r="C1" s="13"/>
      <c r="D1" s="13"/>
      <c r="E1" s="13"/>
      <c r="F1" s="13"/>
      <c r="G1" s="13"/>
      <c r="H1" s="13"/>
      <c r="I1" s="13"/>
      <c r="J1" s="13"/>
      <c r="K1" s="13"/>
    </row>
    <row r="2" ht="14.25" customHeight="1" spans="1:11">
      <c r="A2" s="14" t="e">
        <f>CONCATENATE(#REF!,#REF!,#REF!,#REF!,#REF!,#REF!,#REF!)</f>
        <v>#REF!</v>
      </c>
      <c r="B2" s="14"/>
      <c r="C2" s="14"/>
      <c r="D2" s="14"/>
      <c r="E2" s="14"/>
      <c r="F2" s="14"/>
      <c r="G2" s="14"/>
      <c r="H2" s="15"/>
      <c r="I2" s="15"/>
      <c r="J2" s="15"/>
      <c r="K2" s="15"/>
    </row>
    <row r="3" customHeight="1" spans="1:11">
      <c r="A3" s="16" t="e">
        <f>#REF!&amp;#REF!</f>
        <v>#REF!</v>
      </c>
      <c r="K3" s="17" t="s">
        <v>168</v>
      </c>
    </row>
    <row r="4" s="10" customFormat="1" customHeight="1" spans="1:11">
      <c r="A4" s="18" t="s">
        <v>169</v>
      </c>
      <c r="B4" s="18" t="s">
        <v>278</v>
      </c>
      <c r="C4" s="18" t="s">
        <v>312</v>
      </c>
      <c r="D4" s="18" t="s">
        <v>314</v>
      </c>
      <c r="E4" s="18" t="s">
        <v>315</v>
      </c>
      <c r="F4" s="18" t="s">
        <v>1069</v>
      </c>
      <c r="G4" s="19" t="s">
        <v>141</v>
      </c>
      <c r="H4" s="18" t="s">
        <v>142</v>
      </c>
      <c r="I4" s="18" t="s">
        <v>143</v>
      </c>
      <c r="J4" s="18" t="s">
        <v>171</v>
      </c>
      <c r="K4" s="18" t="s">
        <v>240</v>
      </c>
    </row>
    <row r="5" customHeight="1" spans="1:11">
      <c r="A5" s="20"/>
      <c r="B5" s="21"/>
      <c r="C5" s="22"/>
      <c r="D5" s="23"/>
      <c r="E5" s="20"/>
      <c r="F5" s="20"/>
      <c r="G5" s="23"/>
      <c r="H5" s="23"/>
      <c r="I5" s="23"/>
      <c r="J5" s="23" t="str">
        <f t="shared" ref="J5:J24" si="0">IF(H5=0,"",(I5-H5)/H5*100)</f>
        <v/>
      </c>
      <c r="K5" s="24"/>
    </row>
    <row r="6" customHeight="1" spans="1:11">
      <c r="A6" s="20"/>
      <c r="B6" s="21"/>
      <c r="C6" s="22"/>
      <c r="D6" s="23"/>
      <c r="E6" s="20"/>
      <c r="F6" s="20"/>
      <c r="G6" s="23"/>
      <c r="H6" s="23"/>
      <c r="I6" s="23"/>
      <c r="J6" s="23" t="str">
        <f t="shared" si="0"/>
        <v/>
      </c>
      <c r="K6" s="24"/>
    </row>
    <row r="7" customHeight="1" spans="1:11">
      <c r="A7" s="20"/>
      <c r="B7" s="21"/>
      <c r="C7" s="22"/>
      <c r="D7" s="23"/>
      <c r="E7" s="20"/>
      <c r="F7" s="20"/>
      <c r="G7" s="23"/>
      <c r="H7" s="23"/>
      <c r="I7" s="23"/>
      <c r="J7" s="23" t="str">
        <f t="shared" si="0"/>
        <v/>
      </c>
      <c r="K7" s="24"/>
    </row>
    <row r="8" customHeight="1" spans="1:11">
      <c r="A8" s="20"/>
      <c r="B8" s="21"/>
      <c r="C8" s="22"/>
      <c r="D8" s="23"/>
      <c r="E8" s="20"/>
      <c r="F8" s="20"/>
      <c r="G8" s="23"/>
      <c r="H8" s="23"/>
      <c r="I8" s="23"/>
      <c r="J8" s="23" t="str">
        <f t="shared" si="0"/>
        <v/>
      </c>
      <c r="K8" s="24"/>
    </row>
    <row r="9" customHeight="1" spans="1:11">
      <c r="A9" s="20"/>
      <c r="B9" s="21"/>
      <c r="C9" s="22"/>
      <c r="D9" s="23"/>
      <c r="E9" s="20"/>
      <c r="F9" s="20"/>
      <c r="G9" s="23"/>
      <c r="H9" s="23"/>
      <c r="I9" s="23"/>
      <c r="J9" s="23" t="str">
        <f t="shared" si="0"/>
        <v/>
      </c>
      <c r="K9" s="24"/>
    </row>
    <row r="10" customHeight="1" spans="1:11">
      <c r="A10" s="20"/>
      <c r="B10" s="21"/>
      <c r="C10" s="22"/>
      <c r="D10" s="23"/>
      <c r="E10" s="20"/>
      <c r="F10" s="20"/>
      <c r="G10" s="23"/>
      <c r="H10" s="23"/>
      <c r="I10" s="23"/>
      <c r="J10" s="23" t="str">
        <f t="shared" si="0"/>
        <v/>
      </c>
      <c r="K10" s="24"/>
    </row>
    <row r="11" customHeight="1" spans="1:11">
      <c r="A11" s="20"/>
      <c r="B11" s="21"/>
      <c r="C11" s="22"/>
      <c r="D11" s="23"/>
      <c r="E11" s="20"/>
      <c r="F11" s="20"/>
      <c r="G11" s="23"/>
      <c r="H11" s="23"/>
      <c r="I11" s="23"/>
      <c r="J11" s="23" t="str">
        <f t="shared" si="0"/>
        <v/>
      </c>
      <c r="K11" s="24"/>
    </row>
    <row r="12" customHeight="1" spans="1:11">
      <c r="A12" s="20"/>
      <c r="B12" s="21"/>
      <c r="C12" s="22"/>
      <c r="D12" s="23"/>
      <c r="E12" s="20"/>
      <c r="F12" s="20"/>
      <c r="G12" s="23"/>
      <c r="H12" s="23"/>
      <c r="I12" s="23"/>
      <c r="J12" s="23" t="str">
        <f t="shared" si="0"/>
        <v/>
      </c>
      <c r="K12" s="24"/>
    </row>
    <row r="13" customHeight="1" spans="1:11">
      <c r="A13" s="20"/>
      <c r="B13" s="21"/>
      <c r="C13" s="22"/>
      <c r="D13" s="23"/>
      <c r="E13" s="20"/>
      <c r="F13" s="20"/>
      <c r="G13" s="23"/>
      <c r="H13" s="23"/>
      <c r="I13" s="23"/>
      <c r="J13" s="23" t="str">
        <f t="shared" si="0"/>
        <v/>
      </c>
      <c r="K13" s="24"/>
    </row>
    <row r="14" customHeight="1" spans="1:11">
      <c r="A14" s="20"/>
      <c r="B14" s="21"/>
      <c r="C14" s="22"/>
      <c r="D14" s="23"/>
      <c r="E14" s="20"/>
      <c r="F14" s="20"/>
      <c r="G14" s="23"/>
      <c r="H14" s="23"/>
      <c r="I14" s="23"/>
      <c r="J14" s="23" t="str">
        <f t="shared" si="0"/>
        <v/>
      </c>
      <c r="K14" s="24"/>
    </row>
    <row r="15" customHeight="1" spans="1:11">
      <c r="A15" s="20"/>
      <c r="B15" s="21"/>
      <c r="C15" s="22"/>
      <c r="D15" s="23"/>
      <c r="E15" s="20"/>
      <c r="F15" s="20"/>
      <c r="G15" s="23"/>
      <c r="H15" s="23"/>
      <c r="I15" s="23"/>
      <c r="J15" s="23" t="str">
        <f t="shared" si="0"/>
        <v/>
      </c>
      <c r="K15" s="24"/>
    </row>
    <row r="16" customHeight="1" spans="1:11">
      <c r="A16" s="20"/>
      <c r="B16" s="21"/>
      <c r="C16" s="22"/>
      <c r="D16" s="23"/>
      <c r="E16" s="20"/>
      <c r="F16" s="20"/>
      <c r="G16" s="23"/>
      <c r="H16" s="23"/>
      <c r="I16" s="23"/>
      <c r="J16" s="23" t="str">
        <f t="shared" si="0"/>
        <v/>
      </c>
      <c r="K16" s="24"/>
    </row>
    <row r="17" customHeight="1" spans="1:11">
      <c r="A17" s="20"/>
      <c r="B17" s="21"/>
      <c r="C17" s="22"/>
      <c r="D17" s="23"/>
      <c r="E17" s="20"/>
      <c r="F17" s="20"/>
      <c r="G17" s="23"/>
      <c r="H17" s="23"/>
      <c r="I17" s="23"/>
      <c r="J17" s="23" t="str">
        <f t="shared" si="0"/>
        <v/>
      </c>
      <c r="K17" s="24"/>
    </row>
    <row r="18" customHeight="1" spans="1:11">
      <c r="A18" s="20"/>
      <c r="B18" s="21"/>
      <c r="C18" s="22"/>
      <c r="D18" s="23"/>
      <c r="E18" s="20"/>
      <c r="F18" s="20"/>
      <c r="G18" s="23"/>
      <c r="H18" s="23"/>
      <c r="I18" s="23"/>
      <c r="J18" s="23" t="str">
        <f t="shared" si="0"/>
        <v/>
      </c>
      <c r="K18" s="24"/>
    </row>
    <row r="19" customHeight="1" spans="1:11">
      <c r="A19" s="20"/>
      <c r="B19" s="21"/>
      <c r="C19" s="22"/>
      <c r="D19" s="23"/>
      <c r="E19" s="20"/>
      <c r="F19" s="20"/>
      <c r="G19" s="23"/>
      <c r="H19" s="23"/>
      <c r="I19" s="23"/>
      <c r="J19" s="23" t="str">
        <f t="shared" si="0"/>
        <v/>
      </c>
      <c r="K19" s="24"/>
    </row>
    <row r="20" customHeight="1" spans="1:11">
      <c r="A20" s="20"/>
      <c r="B20" s="21"/>
      <c r="C20" s="22"/>
      <c r="D20" s="23"/>
      <c r="E20" s="20"/>
      <c r="F20" s="20"/>
      <c r="G20" s="23"/>
      <c r="H20" s="23"/>
      <c r="I20" s="23"/>
      <c r="J20" s="23" t="str">
        <f t="shared" si="0"/>
        <v/>
      </c>
      <c r="K20" s="24"/>
    </row>
    <row r="21" customHeight="1" spans="1:11">
      <c r="A21" s="20"/>
      <c r="B21" s="21"/>
      <c r="C21" s="22"/>
      <c r="D21" s="23"/>
      <c r="E21" s="20"/>
      <c r="F21" s="20"/>
      <c r="G21" s="23"/>
      <c r="H21" s="23"/>
      <c r="I21" s="23"/>
      <c r="J21" s="23" t="str">
        <f t="shared" si="0"/>
        <v/>
      </c>
      <c r="K21" s="24"/>
    </row>
    <row r="22" customHeight="1" spans="1:11">
      <c r="A22" s="20"/>
      <c r="B22" s="21"/>
      <c r="C22" s="22"/>
      <c r="D22" s="23"/>
      <c r="E22" s="20"/>
      <c r="F22" s="20"/>
      <c r="G22" s="23"/>
      <c r="H22" s="23"/>
      <c r="I22" s="23"/>
      <c r="J22" s="23" t="str">
        <f t="shared" si="0"/>
        <v/>
      </c>
      <c r="K22" s="24"/>
    </row>
    <row r="23" customHeight="1" spans="1:11">
      <c r="A23" s="20"/>
      <c r="B23" s="21"/>
      <c r="C23" s="22"/>
      <c r="D23" s="23"/>
      <c r="E23" s="20"/>
      <c r="F23" s="20"/>
      <c r="G23" s="23"/>
      <c r="H23" s="23"/>
      <c r="I23" s="23"/>
      <c r="J23" s="23" t="str">
        <f t="shared" si="0"/>
        <v/>
      </c>
      <c r="K23" s="24"/>
    </row>
    <row r="24" customHeight="1" spans="1:11">
      <c r="A24" s="20"/>
      <c r="B24" s="21"/>
      <c r="C24" s="22"/>
      <c r="D24" s="23"/>
      <c r="E24" s="20"/>
      <c r="F24" s="20"/>
      <c r="G24" s="23"/>
      <c r="H24" s="23"/>
      <c r="I24" s="23"/>
      <c r="J24" s="23" t="str">
        <f t="shared" si="0"/>
        <v/>
      </c>
      <c r="K24" s="24"/>
    </row>
    <row r="25" customHeight="1" spans="1:11">
      <c r="A25" s="20"/>
      <c r="B25" s="21"/>
      <c r="C25" s="22"/>
      <c r="D25" s="23"/>
      <c r="E25" s="20"/>
      <c r="F25" s="20"/>
      <c r="G25" s="23"/>
      <c r="H25" s="23"/>
      <c r="I25" s="23"/>
      <c r="J25" s="23"/>
      <c r="K25" s="24"/>
    </row>
    <row r="26" customHeight="1" spans="1:11">
      <c r="A26" s="25" t="s">
        <v>282</v>
      </c>
      <c r="B26" s="40"/>
      <c r="C26" s="24"/>
      <c r="D26" s="23">
        <f>SUM(D5:D25)</f>
        <v>0</v>
      </c>
      <c r="E26" s="24"/>
      <c r="F26" s="24"/>
      <c r="G26" s="23">
        <f ca="1">SUM(G5:上一行)</f>
        <v>0</v>
      </c>
      <c r="H26" s="23">
        <f ca="1">SUM(H5:上一行)</f>
        <v>0</v>
      </c>
      <c r="I26" s="23">
        <f ca="1">SUM(I5:上一行)</f>
        <v>0</v>
      </c>
      <c r="J26" s="23" t="str">
        <f ca="1">IF(H26=0,"",(I26-H26)/H26*100)</f>
        <v/>
      </c>
      <c r="K26" s="24"/>
    </row>
    <row r="27" customHeight="1" spans="1:8">
      <c r="A27" s="27" t="e">
        <f>#REF!&amp;#REF!</f>
        <v>#REF!</v>
      </c>
      <c r="G27" s="16"/>
      <c r="H27" s="16" t="e">
        <f>"评估人员："&amp;#REF!</f>
        <v>#REF!</v>
      </c>
    </row>
    <row r="28" customHeight="1" spans="1:1">
      <c r="A28" s="27" t="e">
        <f>CONCATENATE(#REF!,#REF!,#REF!,#REF!,#REF!,#REF!,#REF!)</f>
        <v>#REF!</v>
      </c>
    </row>
  </sheetData>
  <mergeCells count="3">
    <mergeCell ref="A1:K1"/>
    <mergeCell ref="A2:K2"/>
    <mergeCell ref="A26:B26"/>
  </mergeCells>
  <dataValidations count="1">
    <dataValidation allowBlank="1" showInputMessage="1" showErrorMessage="1" prompt="①户名：填写全称；②发生日期：指利息结算日；利息归属期间：要具体到日，格式为2012.10.1-2012.12.31；" sqref="A1:K1"/>
  </dataValidations>
  <printOptions horizontalCentered="1"/>
  <pageMargins left="0.35" right="0.35" top="0.79" bottom="0.79" header="0.94" footer="0.51"/>
  <pageSetup paperSize="9" fitToHeight="0" orientation="landscape" blackAndWhite="1" verticalDpi="600"/>
  <headerFooter alignWithMargins="0">
    <oddHeader>&amp;R&amp;"宋体,常规"表5-8
共&amp;N页，第&amp;P页</oddHeader>
  </headerFooter>
  <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A1" sqref="A1:P1"/>
    </sheetView>
  </sheetViews>
  <sheetFormatPr defaultColWidth="8.6" defaultRowHeight="15.75" customHeight="1" outlineLevelCol="7"/>
  <cols>
    <col min="1" max="1" width="6" style="11" customWidth="1"/>
    <col min="2" max="2" width="26" style="11" customWidth="1"/>
    <col min="3" max="3" width="12.5" style="11" customWidth="1"/>
    <col min="4" max="4" width="16.8" style="11" customWidth="1"/>
    <col min="5" max="5" width="21.3" style="11" hidden="1" customWidth="1" outlineLevel="1"/>
    <col min="6" max="6" width="21.3" style="11" customWidth="1" collapsed="1"/>
    <col min="7" max="7" width="21.3" style="11" customWidth="1"/>
    <col min="8" max="8" width="21.1" style="11" customWidth="1"/>
    <col min="9" max="32" width="9" style="11"/>
    <col min="33" max="16384" width="8.6" style="11"/>
  </cols>
  <sheetData>
    <row r="1" s="9" customFormat="1" ht="30" customHeight="1" spans="1:8">
      <c r="A1" s="12" t="s">
        <v>1113</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1114</v>
      </c>
      <c r="C4" s="18" t="s">
        <v>312</v>
      </c>
      <c r="D4" s="18" t="s">
        <v>1115</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5" t="s">
        <v>1111</v>
      </c>
      <c r="B26" s="40"/>
      <c r="C26" s="22"/>
      <c r="D26" s="20"/>
      <c r="E26" s="23">
        <f ca="1">SUM(E5:上一行)</f>
        <v>0</v>
      </c>
      <c r="F26" s="23">
        <f ca="1">SUM(F5:上一行)</f>
        <v>0</v>
      </c>
      <c r="G26" s="23">
        <f ca="1">SUM(G5:上一行)</f>
        <v>0</v>
      </c>
      <c r="H26" s="24"/>
    </row>
    <row r="27" customHeight="1" spans="1:6">
      <c r="A27" s="27" t="e">
        <f>#REF!&amp;#REF!</f>
        <v>#REF!</v>
      </c>
      <c r="E27" s="16"/>
      <c r="F27" s="16" t="e">
        <f>"评估人员："&amp;#REF!</f>
        <v>#REF!</v>
      </c>
    </row>
    <row r="28" customHeight="1" spans="1:1">
      <c r="A28" s="27" t="e">
        <f>CONCATENATE(#REF!,#REF!,#REF!,#REF!,#REF!,#REF!,#REF!)</f>
        <v>#REF!</v>
      </c>
    </row>
  </sheetData>
  <mergeCells count="3">
    <mergeCell ref="A1:H1"/>
    <mergeCell ref="A2:H2"/>
    <mergeCell ref="A26:B26"/>
  </mergeCells>
  <printOptions horizontalCentered="1"/>
  <pageMargins left="0.35" right="0.35" top="0.79" bottom="0.79" header="0.94" footer="0.51"/>
  <pageSetup paperSize="9" fitToHeight="0" orientation="landscape" blackAndWhite="1" verticalDpi="600"/>
  <headerFooter alignWithMargins="0">
    <oddHeader>&amp;R&amp;"宋体,常规"表5-9
共&amp;N页，第&amp;P页</oddHeader>
  </headerFooter>
  <drawing r:id="rId2"/>
  <legacyDrawing r:id="rId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1" sqref="A1:P1"/>
    </sheetView>
  </sheetViews>
  <sheetFormatPr defaultColWidth="8.6" defaultRowHeight="15.75" customHeight="1" outlineLevelCol="7"/>
  <cols>
    <col min="1" max="1" width="4.2" style="11" customWidth="1"/>
    <col min="2" max="2" width="27.5" style="11" customWidth="1"/>
    <col min="3" max="3" width="14" style="11" customWidth="1"/>
    <col min="4" max="4" width="20.2" style="11" customWidth="1"/>
    <col min="5" max="5" width="20" style="11" hidden="1" customWidth="1" outlineLevel="1"/>
    <col min="6" max="6" width="20" style="11" customWidth="1" collapsed="1"/>
    <col min="7" max="8" width="20" style="11" customWidth="1"/>
    <col min="9" max="32" width="9" style="11"/>
    <col min="33" max="16384" width="8.6" style="11"/>
  </cols>
  <sheetData>
    <row r="1" s="9" customFormat="1" ht="30" customHeight="1" spans="1:8">
      <c r="A1" s="12" t="s">
        <v>1116</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312</v>
      </c>
      <c r="D4" s="18" t="s">
        <v>279</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0"/>
      <c r="B26" s="21"/>
      <c r="C26" s="22"/>
      <c r="D26" s="20"/>
      <c r="E26" s="23"/>
      <c r="F26" s="23"/>
      <c r="G26" s="23"/>
      <c r="H26" s="24"/>
    </row>
    <row r="27" customHeight="1" spans="1:8">
      <c r="A27" s="25" t="s">
        <v>1074</v>
      </c>
      <c r="B27" s="40"/>
      <c r="C27" s="22"/>
      <c r="D27" s="20"/>
      <c r="E27" s="23">
        <f ca="1">SUM(E5:上一行)</f>
        <v>0</v>
      </c>
      <c r="F27" s="23">
        <f ca="1">SUM(F5:上一行)</f>
        <v>0</v>
      </c>
      <c r="G27" s="23">
        <f ca="1">SUM(G5:上一行)</f>
        <v>0</v>
      </c>
      <c r="H27" s="24"/>
    </row>
    <row r="28" customHeight="1" spans="1:6">
      <c r="A28" s="27" t="e">
        <f>#REF!&amp;#REF!</f>
        <v>#REF!</v>
      </c>
      <c r="E28" s="16"/>
      <c r="F28" s="16" t="e">
        <f>"评估人员："&amp;#REF!</f>
        <v>#REF!</v>
      </c>
    </row>
    <row r="29" customHeight="1" spans="1:1">
      <c r="A29" s="30" t="e">
        <f>CONCATENATE(#REF!,#REF!,#REF!,#REF!,#REF!,#REF!,#REF!)</f>
        <v>#REF!</v>
      </c>
    </row>
  </sheetData>
  <mergeCells count="3">
    <mergeCell ref="A1:H1"/>
    <mergeCell ref="A2:H2"/>
    <mergeCell ref="A27:B27"/>
  </mergeCells>
  <dataValidations count="1">
    <dataValidation allowBlank="1" showInputMessage="1" showErrorMessage="1" prompt="①发生日期：填写最后一笔贷方发生额的日期；" sqref="A1:H1"/>
  </dataValidations>
  <printOptions horizontalCentered="1"/>
  <pageMargins left="0.35" right="0.35" top="0.79" bottom="0.79" header="0.94" footer="0.51"/>
  <pageSetup paperSize="9" fitToHeight="0" orientation="landscape" blackAndWhite="1" verticalDpi="600"/>
  <headerFooter alignWithMargins="0">
    <oddHeader>&amp;R&amp;"宋体,常规"表5-10
共&amp;N页，第&amp;P页</oddHeader>
  </headerFooter>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1" sqref="A1:P1"/>
    </sheetView>
  </sheetViews>
  <sheetFormatPr defaultColWidth="8.6" defaultRowHeight="15.75" customHeight="1"/>
  <cols>
    <col min="1" max="1" width="7" style="11" customWidth="1"/>
    <col min="2" max="2" width="25.5" style="11" customWidth="1"/>
    <col min="3" max="3" width="11.2" style="11" customWidth="1"/>
    <col min="4" max="4" width="11.6" style="11" customWidth="1"/>
    <col min="5" max="5" width="10" style="11" customWidth="1"/>
    <col min="6" max="6" width="11.2" style="11" customWidth="1"/>
    <col min="7" max="7" width="20.1" style="11" hidden="1" customWidth="1" outlineLevel="1"/>
    <col min="8" max="8" width="20.1" style="11" customWidth="1" collapsed="1"/>
    <col min="9" max="9" width="20.1" style="11" customWidth="1"/>
    <col min="10" max="10" width="20.2" style="11" customWidth="1"/>
    <col min="11" max="32" width="9" style="11"/>
    <col min="33" max="16384" width="8.6" style="11"/>
  </cols>
  <sheetData>
    <row r="1" s="9" customFormat="1" ht="30" customHeight="1" spans="1:10">
      <c r="A1" s="12" t="s">
        <v>1117</v>
      </c>
      <c r="B1" s="13"/>
      <c r="C1" s="13"/>
      <c r="D1" s="13"/>
      <c r="E1" s="13"/>
      <c r="F1" s="13"/>
      <c r="G1" s="13"/>
      <c r="H1" s="13"/>
      <c r="I1" s="13"/>
      <c r="J1" s="13"/>
    </row>
    <row r="2" ht="14.25" customHeight="1" spans="1:10">
      <c r="A2" s="14" t="e">
        <f>CONCATENATE(#REF!,#REF!,#REF!,#REF!,#REF!,#REF!,#REF!)</f>
        <v>#REF!</v>
      </c>
      <c r="B2" s="14"/>
      <c r="C2" s="14"/>
      <c r="D2" s="14"/>
      <c r="E2" s="14"/>
      <c r="F2" s="14"/>
      <c r="G2" s="14"/>
      <c r="H2" s="14"/>
      <c r="I2" s="15"/>
      <c r="J2" s="15"/>
    </row>
    <row r="3" customHeight="1" spans="1:10">
      <c r="A3" s="16" t="e">
        <f>#REF!&amp;#REF!</f>
        <v>#REF!</v>
      </c>
      <c r="J3" s="17" t="s">
        <v>168</v>
      </c>
    </row>
    <row r="4" s="10" customFormat="1" customHeight="1" spans="1:10">
      <c r="A4" s="18" t="s">
        <v>169</v>
      </c>
      <c r="B4" s="18" t="s">
        <v>1118</v>
      </c>
      <c r="C4" s="18" t="s">
        <v>312</v>
      </c>
      <c r="D4" s="18" t="s">
        <v>432</v>
      </c>
      <c r="E4" s="18" t="s">
        <v>1068</v>
      </c>
      <c r="F4" s="18" t="s">
        <v>1069</v>
      </c>
      <c r="G4" s="19" t="s">
        <v>141</v>
      </c>
      <c r="H4" s="18" t="s">
        <v>142</v>
      </c>
      <c r="I4" s="18" t="s">
        <v>143</v>
      </c>
      <c r="J4" s="18" t="s">
        <v>240</v>
      </c>
    </row>
    <row r="5" customHeight="1" spans="1:10">
      <c r="A5" s="20"/>
      <c r="B5" s="21"/>
      <c r="C5" s="22"/>
      <c r="D5" s="22"/>
      <c r="E5" s="22"/>
      <c r="F5" s="20"/>
      <c r="G5" s="23"/>
      <c r="H5" s="23"/>
      <c r="I5" s="23"/>
      <c r="J5" s="24"/>
    </row>
    <row r="6" customHeight="1" spans="1:10">
      <c r="A6" s="20"/>
      <c r="B6" s="21"/>
      <c r="C6" s="22"/>
      <c r="D6" s="22"/>
      <c r="E6" s="22"/>
      <c r="F6" s="20"/>
      <c r="G6" s="23"/>
      <c r="H6" s="23"/>
      <c r="I6" s="23"/>
      <c r="J6" s="24"/>
    </row>
    <row r="7" customHeight="1" spans="1:10">
      <c r="A7" s="20"/>
      <c r="B7" s="21"/>
      <c r="C7" s="22"/>
      <c r="D7" s="22"/>
      <c r="E7" s="22"/>
      <c r="F7" s="20"/>
      <c r="G7" s="23"/>
      <c r="H7" s="23"/>
      <c r="I7" s="23"/>
      <c r="J7" s="24"/>
    </row>
    <row r="8" customHeight="1" spans="1:10">
      <c r="A8" s="20"/>
      <c r="B8" s="21"/>
      <c r="C8" s="22"/>
      <c r="D8" s="22"/>
      <c r="E8" s="22"/>
      <c r="F8" s="20"/>
      <c r="G8" s="23"/>
      <c r="H8" s="23"/>
      <c r="I8" s="23"/>
      <c r="J8" s="24"/>
    </row>
    <row r="9" customHeight="1" spans="1:10">
      <c r="A9" s="20"/>
      <c r="B9" s="21"/>
      <c r="C9" s="22"/>
      <c r="D9" s="22"/>
      <c r="E9" s="22"/>
      <c r="F9" s="20"/>
      <c r="G9" s="23"/>
      <c r="H9" s="23"/>
      <c r="I9" s="23"/>
      <c r="J9" s="24"/>
    </row>
    <row r="10" customHeight="1" spans="1:10">
      <c r="A10" s="20"/>
      <c r="B10" s="21"/>
      <c r="C10" s="22"/>
      <c r="D10" s="22"/>
      <c r="E10" s="22"/>
      <c r="F10" s="20"/>
      <c r="G10" s="23"/>
      <c r="H10" s="23"/>
      <c r="I10" s="23"/>
      <c r="J10" s="24"/>
    </row>
    <row r="11" customHeight="1" spans="1:10">
      <c r="A11" s="20"/>
      <c r="B11" s="21"/>
      <c r="C11" s="22"/>
      <c r="D11" s="22"/>
      <c r="E11" s="22"/>
      <c r="F11" s="20"/>
      <c r="G11" s="23"/>
      <c r="H11" s="23"/>
      <c r="I11" s="23"/>
      <c r="J11" s="24"/>
    </row>
    <row r="12" customHeight="1" spans="1:10">
      <c r="A12" s="20"/>
      <c r="B12" s="21"/>
      <c r="C12" s="22"/>
      <c r="D12" s="22"/>
      <c r="E12" s="22"/>
      <c r="F12" s="20"/>
      <c r="G12" s="23"/>
      <c r="H12" s="23"/>
      <c r="I12" s="23"/>
      <c r="J12" s="24"/>
    </row>
    <row r="13" customHeight="1" spans="1:10">
      <c r="A13" s="20"/>
      <c r="B13" s="21"/>
      <c r="C13" s="22"/>
      <c r="D13" s="22"/>
      <c r="E13" s="22"/>
      <c r="F13" s="20"/>
      <c r="G13" s="23"/>
      <c r="H13" s="23"/>
      <c r="I13" s="23"/>
      <c r="J13" s="24"/>
    </row>
    <row r="14" customHeight="1" spans="1:10">
      <c r="A14" s="20"/>
      <c r="B14" s="21"/>
      <c r="C14" s="22"/>
      <c r="D14" s="22"/>
      <c r="E14" s="22"/>
      <c r="F14" s="20"/>
      <c r="G14" s="23"/>
      <c r="H14" s="23"/>
      <c r="I14" s="23"/>
      <c r="J14" s="24"/>
    </row>
    <row r="15" customHeight="1" spans="1:10">
      <c r="A15" s="20"/>
      <c r="B15" s="21"/>
      <c r="C15" s="22"/>
      <c r="D15" s="22"/>
      <c r="E15" s="22"/>
      <c r="F15" s="20"/>
      <c r="G15" s="23"/>
      <c r="H15" s="23"/>
      <c r="I15" s="23"/>
      <c r="J15" s="24"/>
    </row>
    <row r="16" customHeight="1" spans="1:10">
      <c r="A16" s="20"/>
      <c r="B16" s="21"/>
      <c r="C16" s="22"/>
      <c r="D16" s="22"/>
      <c r="E16" s="22"/>
      <c r="F16" s="20"/>
      <c r="G16" s="23"/>
      <c r="H16" s="23"/>
      <c r="I16" s="23"/>
      <c r="J16" s="24"/>
    </row>
    <row r="17" customHeight="1" spans="1:10">
      <c r="A17" s="20"/>
      <c r="B17" s="21"/>
      <c r="C17" s="22"/>
      <c r="D17" s="22"/>
      <c r="E17" s="22"/>
      <c r="F17" s="20"/>
      <c r="G17" s="23"/>
      <c r="H17" s="23"/>
      <c r="I17" s="23"/>
      <c r="J17" s="24"/>
    </row>
    <row r="18" customHeight="1" spans="1:10">
      <c r="A18" s="20"/>
      <c r="B18" s="21"/>
      <c r="C18" s="22"/>
      <c r="D18" s="22"/>
      <c r="E18" s="22"/>
      <c r="F18" s="20"/>
      <c r="G18" s="23"/>
      <c r="H18" s="23"/>
      <c r="I18" s="23"/>
      <c r="J18" s="24"/>
    </row>
    <row r="19" customHeight="1" spans="1:10">
      <c r="A19" s="20"/>
      <c r="B19" s="21"/>
      <c r="C19" s="22"/>
      <c r="D19" s="22"/>
      <c r="E19" s="22"/>
      <c r="F19" s="20"/>
      <c r="G19" s="23"/>
      <c r="H19" s="23"/>
      <c r="I19" s="23"/>
      <c r="J19" s="24"/>
    </row>
    <row r="20" customHeight="1" spans="1:10">
      <c r="A20" s="20"/>
      <c r="B20" s="21"/>
      <c r="C20" s="22"/>
      <c r="D20" s="22"/>
      <c r="E20" s="22"/>
      <c r="F20" s="20"/>
      <c r="G20" s="23"/>
      <c r="H20" s="23"/>
      <c r="I20" s="23"/>
      <c r="J20" s="24"/>
    </row>
    <row r="21" customHeight="1" spans="1:10">
      <c r="A21" s="20"/>
      <c r="B21" s="21"/>
      <c r="C21" s="22"/>
      <c r="D21" s="22"/>
      <c r="E21" s="22"/>
      <c r="F21" s="20"/>
      <c r="G21" s="23"/>
      <c r="H21" s="23"/>
      <c r="I21" s="23"/>
      <c r="J21" s="24"/>
    </row>
    <row r="22" customHeight="1" spans="1:10">
      <c r="A22" s="20"/>
      <c r="B22" s="21"/>
      <c r="C22" s="22"/>
      <c r="D22" s="22"/>
      <c r="E22" s="22"/>
      <c r="F22" s="20"/>
      <c r="G22" s="23"/>
      <c r="H22" s="23"/>
      <c r="I22" s="23"/>
      <c r="J22" s="24"/>
    </row>
    <row r="23" customHeight="1" spans="1:10">
      <c r="A23" s="20"/>
      <c r="B23" s="21"/>
      <c r="C23" s="22"/>
      <c r="D23" s="22"/>
      <c r="E23" s="22"/>
      <c r="F23" s="20"/>
      <c r="G23" s="23"/>
      <c r="H23" s="23"/>
      <c r="I23" s="23"/>
      <c r="J23" s="24"/>
    </row>
    <row r="24" customHeight="1" spans="1:10">
      <c r="A24" s="20"/>
      <c r="B24" s="21"/>
      <c r="C24" s="22"/>
      <c r="D24" s="22"/>
      <c r="E24" s="22"/>
      <c r="F24" s="20"/>
      <c r="G24" s="23"/>
      <c r="H24" s="23"/>
      <c r="I24" s="23"/>
      <c r="J24" s="24"/>
    </row>
    <row r="25" customHeight="1" spans="1:10">
      <c r="A25" s="20"/>
      <c r="B25" s="21"/>
      <c r="C25" s="22"/>
      <c r="D25" s="22"/>
      <c r="E25" s="22"/>
      <c r="F25" s="20"/>
      <c r="G25" s="23"/>
      <c r="H25" s="23"/>
      <c r="I25" s="23"/>
      <c r="J25" s="24"/>
    </row>
    <row r="26" customHeight="1" spans="1:10">
      <c r="A26" s="20"/>
      <c r="B26" s="21"/>
      <c r="C26" s="22"/>
      <c r="D26" s="22"/>
      <c r="E26" s="22"/>
      <c r="F26" s="20"/>
      <c r="G26" s="23"/>
      <c r="H26" s="23"/>
      <c r="I26" s="23"/>
      <c r="J26" s="24"/>
    </row>
    <row r="27" customHeight="1" spans="1:10">
      <c r="A27" s="25" t="s">
        <v>1047</v>
      </c>
      <c r="B27" s="40"/>
      <c r="C27" s="22"/>
      <c r="D27" s="22"/>
      <c r="E27" s="22"/>
      <c r="F27" s="24"/>
      <c r="G27" s="23">
        <f ca="1">SUM(G5:上一行)</f>
        <v>0</v>
      </c>
      <c r="H27" s="23">
        <f ca="1">SUM(H5:上一行)</f>
        <v>0</v>
      </c>
      <c r="I27" s="23">
        <f ca="1">SUM(I5:上一行)</f>
        <v>0</v>
      </c>
      <c r="J27" s="24"/>
    </row>
    <row r="28" customHeight="1" spans="1:8">
      <c r="A28" s="27" t="e">
        <f>#REF!&amp;#REF!</f>
        <v>#REF!</v>
      </c>
      <c r="G28" s="16"/>
      <c r="H28" s="16" t="e">
        <f>"评估人员："&amp;#REF!</f>
        <v>#REF!</v>
      </c>
    </row>
    <row r="29" customHeight="1" spans="1:1">
      <c r="A29" s="30" t="e">
        <f>CONCATENATE(#REF!,#REF!,#REF!,#REF!,#REF!,#REF!,#REF!)</f>
        <v>#REF!</v>
      </c>
    </row>
  </sheetData>
  <mergeCells count="3">
    <mergeCell ref="A1:J1"/>
    <mergeCell ref="A2:J2"/>
    <mergeCell ref="A27:B27"/>
  </mergeCells>
  <dataValidations count="1">
    <dataValidation allowBlank="1" showInputMessage="1" showErrorMessage="1" prompt="①发生日期、到期日以合同为准；②利率类型：包括固定和浮动2种，如果固定请填写“固定”，如果是浮动的话，请填写“浮动**%）③年利率请紧精确到2位数。" sqref="A1:J1"/>
  </dataValidations>
  <printOptions horizontalCentered="1"/>
  <pageMargins left="0.35" right="0.35" top="0.79" bottom="0.79" header="0.94" footer="0.51"/>
  <pageSetup paperSize="9" fitToHeight="0" orientation="landscape" blackAndWhite="1" verticalDpi="600"/>
  <headerFooter alignWithMargins="0">
    <oddHeader>&amp;R&amp;"宋体,常规"表5-11
共&amp;N页，第&amp;P页</oddHeader>
  </headerFooter>
  <drawing r:id="rId1"/>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1" sqref="A1:P1"/>
    </sheetView>
  </sheetViews>
  <sheetFormatPr defaultColWidth="8.6" defaultRowHeight="15.75" customHeight="1" outlineLevelCol="7"/>
  <cols>
    <col min="1" max="1" width="6" style="11" customWidth="1"/>
    <col min="2" max="2" width="25" style="11" customWidth="1"/>
    <col min="3" max="3" width="12.7" style="11" customWidth="1"/>
    <col min="4" max="4" width="21.5" style="11" customWidth="1"/>
    <col min="5" max="5" width="20" style="11" hidden="1" customWidth="1" outlineLevel="1"/>
    <col min="6" max="6" width="20" style="11" customWidth="1" collapsed="1"/>
    <col min="7" max="7" width="20" style="11" customWidth="1"/>
    <col min="8" max="8" width="21.3" style="11" customWidth="1"/>
    <col min="9" max="32" width="9" style="11"/>
    <col min="33" max="16384" width="8.6" style="11"/>
  </cols>
  <sheetData>
    <row r="1" s="9" customFormat="1" ht="30" customHeight="1" spans="1:8">
      <c r="A1" s="12" t="s">
        <v>1119</v>
      </c>
      <c r="B1" s="13"/>
      <c r="C1" s="13"/>
      <c r="D1" s="13"/>
      <c r="E1" s="13"/>
      <c r="F1" s="13"/>
      <c r="G1" s="13"/>
      <c r="H1" s="13"/>
    </row>
    <row r="2" ht="14.25" customHeight="1" spans="1:8">
      <c r="A2" s="14" t="e">
        <f>CONCATENATE(#REF!,#REF!,#REF!,#REF!,#REF!,#REF!,#REF!)</f>
        <v>#REF!</v>
      </c>
      <c r="B2" s="14"/>
      <c r="C2" s="14"/>
      <c r="D2" s="14"/>
      <c r="E2" s="14"/>
      <c r="F2" s="14"/>
      <c r="G2" s="14"/>
      <c r="H2" s="15"/>
    </row>
    <row r="3" customHeight="1" spans="1:8">
      <c r="A3" s="16" t="e">
        <f>#REF!&amp;#REF!</f>
        <v>#REF!</v>
      </c>
      <c r="H3" s="17" t="s">
        <v>168</v>
      </c>
    </row>
    <row r="4" s="10" customFormat="1" customHeight="1" spans="1:8">
      <c r="A4" s="18" t="s">
        <v>169</v>
      </c>
      <c r="B4" s="18" t="s">
        <v>278</v>
      </c>
      <c r="C4" s="18" t="s">
        <v>312</v>
      </c>
      <c r="D4" s="18" t="s">
        <v>435</v>
      </c>
      <c r="E4" s="19" t="s">
        <v>141</v>
      </c>
      <c r="F4" s="18" t="s">
        <v>142</v>
      </c>
      <c r="G4" s="18" t="s">
        <v>143</v>
      </c>
      <c r="H4" s="18" t="s">
        <v>240</v>
      </c>
    </row>
    <row r="5" customHeight="1" spans="1:8">
      <c r="A5" s="20"/>
      <c r="B5" s="21"/>
      <c r="C5" s="22"/>
      <c r="D5" s="20"/>
      <c r="E5" s="23"/>
      <c r="F5" s="23"/>
      <c r="G5" s="23"/>
      <c r="H5" s="24"/>
    </row>
    <row r="6" customHeight="1" spans="1:8">
      <c r="A6" s="20"/>
      <c r="B6" s="21"/>
      <c r="C6" s="22"/>
      <c r="D6" s="20"/>
      <c r="E6" s="23"/>
      <c r="F6" s="23"/>
      <c r="G6" s="23"/>
      <c r="H6" s="24"/>
    </row>
    <row r="7" customHeight="1" spans="1:8">
      <c r="A7" s="20"/>
      <c r="B7" s="21"/>
      <c r="C7" s="22"/>
      <c r="D7" s="20"/>
      <c r="E7" s="23"/>
      <c r="F7" s="23"/>
      <c r="G7" s="23"/>
      <c r="H7" s="24"/>
    </row>
    <row r="8" customHeight="1" spans="1:8">
      <c r="A8" s="20"/>
      <c r="B8" s="21"/>
      <c r="C8" s="22"/>
      <c r="D8" s="20"/>
      <c r="E8" s="23"/>
      <c r="F8" s="23"/>
      <c r="G8" s="23"/>
      <c r="H8" s="24"/>
    </row>
    <row r="9" customHeight="1" spans="1:8">
      <c r="A9" s="20"/>
      <c r="B9" s="21"/>
      <c r="C9" s="22"/>
      <c r="D9" s="20"/>
      <c r="E9" s="23"/>
      <c r="F9" s="23"/>
      <c r="G9" s="23"/>
      <c r="H9" s="24"/>
    </row>
    <row r="10" customHeight="1" spans="1:8">
      <c r="A10" s="20"/>
      <c r="B10" s="21"/>
      <c r="C10" s="22"/>
      <c r="D10" s="20"/>
      <c r="E10" s="23"/>
      <c r="F10" s="23"/>
      <c r="G10" s="23"/>
      <c r="H10" s="24"/>
    </row>
    <row r="11" customHeight="1" spans="1:8">
      <c r="A11" s="20"/>
      <c r="B11" s="21"/>
      <c r="C11" s="22"/>
      <c r="D11" s="20"/>
      <c r="E11" s="23"/>
      <c r="F11" s="23"/>
      <c r="G11" s="23"/>
      <c r="H11" s="24"/>
    </row>
    <row r="12" customHeight="1" spans="1:8">
      <c r="A12" s="20"/>
      <c r="B12" s="21"/>
      <c r="C12" s="22"/>
      <c r="D12" s="20"/>
      <c r="E12" s="23"/>
      <c r="F12" s="23"/>
      <c r="G12" s="23"/>
      <c r="H12" s="24"/>
    </row>
    <row r="13" customHeight="1" spans="1:8">
      <c r="A13" s="20"/>
      <c r="B13" s="21"/>
      <c r="C13" s="22"/>
      <c r="D13" s="20"/>
      <c r="E13" s="23"/>
      <c r="F13" s="23"/>
      <c r="G13" s="23"/>
      <c r="H13" s="24"/>
    </row>
    <row r="14" customHeight="1" spans="1:8">
      <c r="A14" s="20"/>
      <c r="B14" s="21"/>
      <c r="C14" s="22"/>
      <c r="D14" s="20"/>
      <c r="E14" s="23"/>
      <c r="F14" s="23"/>
      <c r="G14" s="23"/>
      <c r="H14" s="24"/>
    </row>
    <row r="15" customHeight="1" spans="1:8">
      <c r="A15" s="20"/>
      <c r="B15" s="21"/>
      <c r="C15" s="22"/>
      <c r="D15" s="20"/>
      <c r="E15" s="23"/>
      <c r="F15" s="23"/>
      <c r="G15" s="23"/>
      <c r="H15" s="24"/>
    </row>
    <row r="16" customHeight="1" spans="1:8">
      <c r="A16" s="20"/>
      <c r="B16" s="21"/>
      <c r="C16" s="22"/>
      <c r="D16" s="20"/>
      <c r="E16" s="23"/>
      <c r="F16" s="23"/>
      <c r="G16" s="23"/>
      <c r="H16" s="24"/>
    </row>
    <row r="17" customHeight="1" spans="1:8">
      <c r="A17" s="20"/>
      <c r="B17" s="21"/>
      <c r="C17" s="22"/>
      <c r="D17" s="20"/>
      <c r="E17" s="23"/>
      <c r="F17" s="23"/>
      <c r="G17" s="23"/>
      <c r="H17" s="24"/>
    </row>
    <row r="18" customHeight="1" spans="1:8">
      <c r="A18" s="20"/>
      <c r="B18" s="21"/>
      <c r="C18" s="22"/>
      <c r="D18" s="20"/>
      <c r="E18" s="23"/>
      <c r="F18" s="23"/>
      <c r="G18" s="23"/>
      <c r="H18" s="24"/>
    </row>
    <row r="19" customHeight="1" spans="1:8">
      <c r="A19" s="20"/>
      <c r="B19" s="21"/>
      <c r="C19" s="22"/>
      <c r="D19" s="20"/>
      <c r="E19" s="23"/>
      <c r="F19" s="23"/>
      <c r="G19" s="23"/>
      <c r="H19" s="24"/>
    </row>
    <row r="20" customHeight="1" spans="1:8">
      <c r="A20" s="20"/>
      <c r="B20" s="21"/>
      <c r="C20" s="22"/>
      <c r="D20" s="20"/>
      <c r="E20" s="23"/>
      <c r="F20" s="23"/>
      <c r="G20" s="23"/>
      <c r="H20" s="24"/>
    </row>
    <row r="21" customHeight="1" spans="1:8">
      <c r="A21" s="20"/>
      <c r="B21" s="21"/>
      <c r="C21" s="22"/>
      <c r="D21" s="20"/>
      <c r="E21" s="23"/>
      <c r="F21" s="23"/>
      <c r="G21" s="23"/>
      <c r="H21" s="24"/>
    </row>
    <row r="22" customHeight="1" spans="1:8">
      <c r="A22" s="20"/>
      <c r="B22" s="21"/>
      <c r="C22" s="22"/>
      <c r="D22" s="20"/>
      <c r="E22" s="23"/>
      <c r="F22" s="23"/>
      <c r="G22" s="23"/>
      <c r="H22" s="24"/>
    </row>
    <row r="23" customHeight="1" spans="1:8">
      <c r="A23" s="20"/>
      <c r="B23" s="21"/>
      <c r="C23" s="22"/>
      <c r="D23" s="20"/>
      <c r="E23" s="23"/>
      <c r="F23" s="23"/>
      <c r="G23" s="23"/>
      <c r="H23" s="24"/>
    </row>
    <row r="24" customHeight="1" spans="1:8">
      <c r="A24" s="20"/>
      <c r="B24" s="21"/>
      <c r="C24" s="22"/>
      <c r="D24" s="20"/>
      <c r="E24" s="23"/>
      <c r="F24" s="23"/>
      <c r="G24" s="23"/>
      <c r="H24" s="24"/>
    </row>
    <row r="25" customHeight="1" spans="1:8">
      <c r="A25" s="20"/>
      <c r="B25" s="21"/>
      <c r="C25" s="22"/>
      <c r="D25" s="20"/>
      <c r="E25" s="23"/>
      <c r="F25" s="23"/>
      <c r="G25" s="23"/>
      <c r="H25" s="24"/>
    </row>
    <row r="26" customHeight="1" spans="1:8">
      <c r="A26" s="20"/>
      <c r="B26" s="21"/>
      <c r="C26" s="22"/>
      <c r="D26" s="20"/>
      <c r="E26" s="23"/>
      <c r="F26" s="23"/>
      <c r="G26" s="23"/>
      <c r="H26" s="24"/>
    </row>
    <row r="27" customHeight="1" spans="1:8">
      <c r="A27" s="25" t="s">
        <v>1047</v>
      </c>
      <c r="B27" s="40"/>
      <c r="C27" s="22"/>
      <c r="D27" s="20"/>
      <c r="E27" s="23">
        <f ca="1">SUM(E5:上一行)</f>
        <v>0</v>
      </c>
      <c r="F27" s="23">
        <f ca="1">SUM(F5:上一行)</f>
        <v>0</v>
      </c>
      <c r="G27" s="23">
        <f ca="1">SUM(G5:上一行)</f>
        <v>0</v>
      </c>
      <c r="H27" s="24"/>
    </row>
    <row r="28" customHeight="1" spans="1:6">
      <c r="A28" s="27" t="e">
        <f>#REF!&amp;#REF!</f>
        <v>#REF!</v>
      </c>
      <c r="E28" s="16"/>
      <c r="F28" s="16" t="e">
        <f>"评估人员："&amp;#REF!</f>
        <v>#REF!</v>
      </c>
    </row>
    <row r="29" customHeight="1" spans="1:1">
      <c r="A29" s="30" t="e">
        <f>CONCATENATE(#REF!,#REF!,#REF!,#REF!,#REF!,#REF!,#REF!)</f>
        <v>#REF!</v>
      </c>
    </row>
  </sheetData>
  <mergeCells count="3">
    <mergeCell ref="A1:H1"/>
    <mergeCell ref="A2:H2"/>
    <mergeCell ref="A27:B27"/>
  </mergeCells>
  <printOptions horizontalCentered="1"/>
  <pageMargins left="0.35" right="0.35" top="0.79" bottom="0.79" header="0.94" footer="0.51"/>
  <pageSetup paperSize="9" fitToHeight="0" orientation="landscape" blackAndWhite="1" verticalDpi="600"/>
  <headerFooter alignWithMargins="0">
    <oddHeader>&amp;R&amp;"宋体,常规"表5-12
共&amp;N页，第&amp;P页</oddHeader>
  </headerFooter>
  <drawing r:id="rId1"/>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9"/>
  <sheetViews>
    <sheetView workbookViewId="0">
      <selection activeCell="A1" sqref="A1:P1"/>
    </sheetView>
  </sheetViews>
  <sheetFormatPr defaultColWidth="8.6" defaultRowHeight="15.75" customHeight="1" outlineLevelCol="6"/>
  <cols>
    <col min="1" max="1" width="8.1" style="11" customWidth="1"/>
    <col min="2" max="2" width="25.5" style="11" customWidth="1"/>
    <col min="3" max="3" width="25" style="11" hidden="1" customWidth="1" outlineLevel="1"/>
    <col min="4" max="4" width="25" style="11" customWidth="1" collapsed="1"/>
    <col min="5" max="6" width="25" style="11" customWidth="1"/>
    <col min="7" max="7" width="12.6" style="11" customWidth="1"/>
    <col min="8" max="32" width="9" style="11"/>
    <col min="33" max="16384" width="8.6" style="11"/>
  </cols>
  <sheetData>
    <row r="1" s="9" customFormat="1" ht="30" customHeight="1" spans="1:7">
      <c r="A1" s="12" t="s">
        <v>1120</v>
      </c>
      <c r="B1" s="13"/>
      <c r="C1" s="13"/>
      <c r="D1" s="13"/>
      <c r="E1" s="13"/>
      <c r="F1" s="13"/>
      <c r="G1" s="13"/>
    </row>
    <row r="2" ht="14.25" customHeight="1" spans="1:7">
      <c r="A2" s="14" t="e">
        <f>CONCATENATE(#REF!,#REF!,#REF!,#REF!,#REF!,#REF!,#REF!)</f>
        <v>#REF!</v>
      </c>
      <c r="B2" s="14"/>
      <c r="C2" s="14"/>
      <c r="D2" s="14"/>
      <c r="E2" s="14"/>
      <c r="F2" s="14"/>
      <c r="G2" s="14"/>
    </row>
    <row r="3" customHeight="1" spans="1:7">
      <c r="A3" s="16" t="e">
        <f>#REF!&amp;#REF!</f>
        <v>#REF!</v>
      </c>
      <c r="G3" s="45" t="s">
        <v>168</v>
      </c>
    </row>
    <row r="4" s="44" customFormat="1" customHeight="1" spans="1:7">
      <c r="A4" s="46" t="s">
        <v>216</v>
      </c>
      <c r="B4" s="46" t="s">
        <v>183</v>
      </c>
      <c r="C4" s="47" t="s">
        <v>141</v>
      </c>
      <c r="D4" s="46" t="s">
        <v>142</v>
      </c>
      <c r="E4" s="46" t="s">
        <v>143</v>
      </c>
      <c r="F4" s="48" t="s">
        <v>170</v>
      </c>
      <c r="G4" s="46" t="s">
        <v>323</v>
      </c>
    </row>
    <row r="5" customHeight="1" spans="1:7">
      <c r="A5" s="46" t="s">
        <v>1121</v>
      </c>
      <c r="B5" s="49" t="s">
        <v>40</v>
      </c>
      <c r="C5" s="23">
        <f ca="1">长期借款!I27</f>
        <v>0</v>
      </c>
      <c r="D5" s="23">
        <f ca="1">长期借款!J27</f>
        <v>0</v>
      </c>
      <c r="E5" s="23">
        <f ca="1">长期借款!L27</f>
        <v>0</v>
      </c>
      <c r="F5" s="23">
        <f ca="1" t="shared" ref="F5:F11" si="0">E5-D5</f>
        <v>0</v>
      </c>
      <c r="G5" s="50" t="str">
        <f ca="1" t="shared" ref="G5:G11" si="1">IF(D5=0,"",F5/D5*100)</f>
        <v/>
      </c>
    </row>
    <row r="6" customHeight="1" spans="1:7">
      <c r="A6" s="46" t="s">
        <v>1122</v>
      </c>
      <c r="B6" s="49" t="s">
        <v>42</v>
      </c>
      <c r="C6" s="23">
        <f ca="1">应付债券!G27</f>
        <v>0</v>
      </c>
      <c r="D6" s="23">
        <f ca="1">应付债券!H27</f>
        <v>0</v>
      </c>
      <c r="E6" s="23">
        <f ca="1">应付债券!I27</f>
        <v>0</v>
      </c>
      <c r="F6" s="23">
        <f ca="1" t="shared" si="0"/>
        <v>0</v>
      </c>
      <c r="G6" s="50" t="str">
        <f ca="1" t="shared" si="1"/>
        <v/>
      </c>
    </row>
    <row r="7" customHeight="1" spans="1:7">
      <c r="A7" s="46" t="s">
        <v>1123</v>
      </c>
      <c r="B7" s="49" t="s">
        <v>44</v>
      </c>
      <c r="C7" s="23">
        <f ca="1">长期应付款!G27</f>
        <v>0</v>
      </c>
      <c r="D7" s="23">
        <f ca="1">长期应付款!J27</f>
        <v>0</v>
      </c>
      <c r="E7" s="23">
        <f ca="1">长期应付款!K27</f>
        <v>0</v>
      </c>
      <c r="F7" s="23">
        <f ca="1" t="shared" si="0"/>
        <v>0</v>
      </c>
      <c r="G7" s="50" t="str">
        <f ca="1" t="shared" si="1"/>
        <v/>
      </c>
    </row>
    <row r="8" customHeight="1" spans="1:7">
      <c r="A8" s="46" t="s">
        <v>1124</v>
      </c>
      <c r="B8" s="49" t="s">
        <v>46</v>
      </c>
      <c r="C8" s="23">
        <f ca="1">专项应付款!D27</f>
        <v>0</v>
      </c>
      <c r="D8" s="23">
        <f ca="1">专项应付款!E27</f>
        <v>0</v>
      </c>
      <c r="E8" s="23">
        <f ca="1">专项应付款!F27</f>
        <v>0</v>
      </c>
      <c r="F8" s="23">
        <f ca="1" t="shared" si="0"/>
        <v>0</v>
      </c>
      <c r="G8" s="50" t="str">
        <f ca="1" t="shared" si="1"/>
        <v/>
      </c>
    </row>
    <row r="9" customHeight="1" spans="1:7">
      <c r="A9" s="46" t="s">
        <v>1125</v>
      </c>
      <c r="B9" s="49" t="s">
        <v>48</v>
      </c>
      <c r="C9" s="23">
        <f ca="1">预计负债!E26</f>
        <v>0</v>
      </c>
      <c r="D9" s="23">
        <f ca="1">预计负债!F26</f>
        <v>0</v>
      </c>
      <c r="E9" s="23">
        <f ca="1">预计负债!G26</f>
        <v>0</v>
      </c>
      <c r="F9" s="23">
        <f ca="1" t="shared" si="0"/>
        <v>0</v>
      </c>
      <c r="G9" s="50" t="str">
        <f ca="1" t="shared" si="1"/>
        <v/>
      </c>
    </row>
    <row r="10" customHeight="1" spans="1:7">
      <c r="A10" s="46" t="s">
        <v>1126</v>
      </c>
      <c r="B10" s="49" t="s">
        <v>50</v>
      </c>
      <c r="C10" s="23">
        <f>递延所得税负债!F26</f>
        <v>0</v>
      </c>
      <c r="D10" s="23">
        <f>递延所得税负债!G26</f>
        <v>0</v>
      </c>
      <c r="E10" s="23">
        <f>递延所得税负债!H26</f>
        <v>0</v>
      </c>
      <c r="F10" s="23">
        <f t="shared" si="0"/>
        <v>0</v>
      </c>
      <c r="G10" s="50" t="str">
        <f t="shared" si="1"/>
        <v/>
      </c>
    </row>
    <row r="11" customHeight="1" spans="1:7">
      <c r="A11" s="46" t="s">
        <v>1127</v>
      </c>
      <c r="B11" s="49" t="s">
        <v>52</v>
      </c>
      <c r="C11" s="23">
        <f ca="1">其他非流动负债!E26</f>
        <v>0</v>
      </c>
      <c r="D11" s="23">
        <f ca="1">其他非流动负债!F26</f>
        <v>0</v>
      </c>
      <c r="E11" s="23">
        <f ca="1">其他非流动负债!G26</f>
        <v>0</v>
      </c>
      <c r="F11" s="23">
        <f ca="1" t="shared" si="0"/>
        <v>0</v>
      </c>
      <c r="G11" s="50" t="str">
        <f ca="1" t="shared" si="1"/>
        <v/>
      </c>
    </row>
    <row r="12" customHeight="1" spans="1:7">
      <c r="A12" s="20"/>
      <c r="B12" s="24"/>
      <c r="C12" s="23"/>
      <c r="D12" s="23"/>
      <c r="E12" s="23"/>
      <c r="F12" s="23"/>
      <c r="G12" s="50"/>
    </row>
    <row r="13" customHeight="1" spans="1:7">
      <c r="A13" s="20"/>
      <c r="B13" s="24"/>
      <c r="C13" s="23"/>
      <c r="D13" s="23"/>
      <c r="E13" s="23"/>
      <c r="F13" s="23"/>
      <c r="G13" s="50"/>
    </row>
    <row r="14" customHeight="1" spans="1:7">
      <c r="A14" s="20"/>
      <c r="B14" s="24"/>
      <c r="C14" s="23"/>
      <c r="D14" s="23"/>
      <c r="E14" s="23"/>
      <c r="F14" s="23"/>
      <c r="G14" s="50"/>
    </row>
    <row r="15" customHeight="1" spans="1:7">
      <c r="A15" s="20"/>
      <c r="B15" s="24"/>
      <c r="C15" s="23"/>
      <c r="D15" s="23"/>
      <c r="E15" s="23"/>
      <c r="F15" s="23"/>
      <c r="G15" s="50"/>
    </row>
    <row r="16" customHeight="1" spans="1:7">
      <c r="A16" s="20"/>
      <c r="B16" s="24"/>
      <c r="C16" s="23"/>
      <c r="D16" s="23"/>
      <c r="E16" s="23"/>
      <c r="F16" s="23"/>
      <c r="G16" s="50"/>
    </row>
    <row r="17" customHeight="1" spans="1:7">
      <c r="A17" s="20"/>
      <c r="B17" s="24"/>
      <c r="C17" s="23"/>
      <c r="D17" s="23"/>
      <c r="E17" s="23"/>
      <c r="F17" s="23"/>
      <c r="G17" s="50"/>
    </row>
    <row r="18" customHeight="1" spans="1:7">
      <c r="A18" s="20"/>
      <c r="B18" s="24"/>
      <c r="C18" s="23"/>
      <c r="D18" s="23"/>
      <c r="E18" s="23"/>
      <c r="F18" s="23"/>
      <c r="G18" s="50"/>
    </row>
    <row r="19" customHeight="1" spans="1:7">
      <c r="A19" s="20"/>
      <c r="B19" s="24"/>
      <c r="C19" s="23"/>
      <c r="D19" s="23"/>
      <c r="E19" s="23"/>
      <c r="F19" s="23"/>
      <c r="G19" s="50"/>
    </row>
    <row r="20" customHeight="1" spans="1:7">
      <c r="A20" s="20"/>
      <c r="B20" s="24"/>
      <c r="C20" s="23"/>
      <c r="D20" s="23"/>
      <c r="E20" s="23"/>
      <c r="F20" s="23"/>
      <c r="G20" s="50"/>
    </row>
    <row r="21" customHeight="1" spans="1:7">
      <c r="A21" s="20"/>
      <c r="B21" s="24"/>
      <c r="C21" s="23"/>
      <c r="D21" s="23"/>
      <c r="E21" s="23"/>
      <c r="F21" s="23"/>
      <c r="G21" s="50"/>
    </row>
    <row r="22" customHeight="1" spans="1:7">
      <c r="A22" s="20"/>
      <c r="B22" s="24"/>
      <c r="C22" s="23"/>
      <c r="D22" s="23"/>
      <c r="E22" s="23"/>
      <c r="F22" s="23"/>
      <c r="G22" s="50"/>
    </row>
    <row r="23" customHeight="1" spans="1:7">
      <c r="A23" s="20"/>
      <c r="B23" s="24"/>
      <c r="C23" s="23"/>
      <c r="D23" s="23"/>
      <c r="E23" s="23"/>
      <c r="F23" s="23"/>
      <c r="G23" s="50"/>
    </row>
    <row r="24" customHeight="1" spans="1:7">
      <c r="A24" s="20"/>
      <c r="B24" s="24"/>
      <c r="C24" s="23"/>
      <c r="D24" s="23"/>
      <c r="E24" s="23"/>
      <c r="F24" s="23"/>
      <c r="G24" s="50"/>
    </row>
    <row r="25" customHeight="1" spans="1:7">
      <c r="A25" s="46"/>
      <c r="B25" s="51"/>
      <c r="C25" s="23"/>
      <c r="D25" s="23"/>
      <c r="E25" s="23"/>
      <c r="F25" s="23"/>
      <c r="G25" s="50"/>
    </row>
    <row r="26" customHeight="1" spans="1:7">
      <c r="A26" s="46"/>
      <c r="B26" s="51"/>
      <c r="C26" s="23"/>
      <c r="D26" s="23"/>
      <c r="E26" s="23"/>
      <c r="F26" s="23"/>
      <c r="G26" s="50"/>
    </row>
    <row r="27" customHeight="1" spans="1:7">
      <c r="A27" s="46"/>
      <c r="B27" s="20" t="s">
        <v>122</v>
      </c>
      <c r="C27" s="23">
        <f ca="1">SUM(C5:C11)</f>
        <v>0</v>
      </c>
      <c r="D27" s="23">
        <f ca="1">SUM(D5:D11)</f>
        <v>0</v>
      </c>
      <c r="E27" s="23">
        <f ca="1">SUM(E5:E11)</f>
        <v>0</v>
      </c>
      <c r="F27" s="23">
        <f ca="1">SUM(F5:F26)</f>
        <v>0</v>
      </c>
      <c r="G27" s="50" t="str">
        <f ca="1">IF(D27=0,"",F27/D27*100)</f>
        <v/>
      </c>
    </row>
    <row r="28" customHeight="1" spans="1:5">
      <c r="A28" s="27" t="e">
        <f>#REF!&amp;#REF!</f>
        <v>#REF!</v>
      </c>
      <c r="E28" s="11" t="e">
        <f>"评估人员："&amp;#REF!</f>
        <v>#REF!</v>
      </c>
    </row>
    <row r="29" customHeight="1" spans="1:1">
      <c r="A29" s="27" t="e">
        <f>CONCATENATE(#REF!,#REF!,#REF!,#REF!,#REF!,#REF!,#REF!)</f>
        <v>#REF!</v>
      </c>
    </row>
  </sheetData>
  <mergeCells count="2">
    <mergeCell ref="A1:G1"/>
    <mergeCell ref="A2:G2"/>
  </mergeCells>
  <hyperlinks>
    <hyperlink ref="B5" location="长期借款!B1" display="长期借款"/>
    <hyperlink ref="B6" location="应付债券!B1" display="应付债券"/>
    <hyperlink ref="B7" location="长期应付款!B1" display="长期应付款"/>
    <hyperlink ref="B8" location="专项应付款!B1" display="专项应付款"/>
    <hyperlink ref="B9" location="预计负债!B1" display="预计负债"/>
    <hyperlink ref="B10" location="递延所得税负债!B1" display="递延所得税负债"/>
    <hyperlink ref="B11" location="其他非流动负债!B1" display="其他非流动负债"/>
  </hyperlinks>
  <printOptions horizontalCentered="1"/>
  <pageMargins left="0.35" right="0.35" top="0.79" bottom="0.79" header="0.94" footer="0.51"/>
  <pageSetup paperSize="9" fitToHeight="0" orientation="landscape" blackAndWhite="1" verticalDpi="600"/>
  <headerFooter alignWithMargins="0">
    <oddHeader>&amp;R&amp;"宋体,常规"表6
共&amp;N页，第&amp;P页</oddHeader>
  </headerFooter>
  <drawing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P1"/>
    </sheetView>
  </sheetViews>
  <sheetFormatPr defaultColWidth="8.6" defaultRowHeight="15.75" customHeight="1"/>
  <cols>
    <col min="1" max="1" width="5.5" style="11" customWidth="1"/>
    <col min="2" max="2" width="22.8" style="11" customWidth="1"/>
    <col min="3" max="5" width="8.7" style="11" customWidth="1"/>
    <col min="6" max="6" width="8.3" style="11" customWidth="1"/>
    <col min="7" max="7" width="6.1" style="11" customWidth="1"/>
    <col min="8" max="8" width="10" style="11" customWidth="1"/>
    <col min="9" max="9" width="14.3" style="11" hidden="1" customWidth="1" outlineLevel="1"/>
    <col min="10" max="10" width="14.3" style="11" customWidth="1" collapsed="1"/>
    <col min="11" max="11" width="11.8" style="11" customWidth="1"/>
    <col min="12" max="12" width="14.3" style="11" customWidth="1"/>
    <col min="13" max="13" width="10.6" style="11" customWidth="1"/>
    <col min="14" max="32" width="9" style="11"/>
    <col min="33" max="16384" width="8.6" style="11"/>
  </cols>
  <sheetData>
    <row r="1" s="9" customFormat="1" ht="30" customHeight="1" spans="1:13">
      <c r="A1" s="12" t="s">
        <v>1128</v>
      </c>
      <c r="B1" s="13"/>
      <c r="C1" s="13"/>
      <c r="D1" s="13"/>
      <c r="E1" s="13"/>
      <c r="F1" s="13"/>
      <c r="G1" s="13"/>
      <c r="H1" s="13"/>
      <c r="I1" s="13"/>
      <c r="J1" s="13"/>
      <c r="K1" s="13"/>
      <c r="L1" s="13"/>
      <c r="M1" s="13"/>
    </row>
    <row r="2" ht="14.25" customHeight="1" spans="1:13">
      <c r="A2" s="14" t="e">
        <f>CONCATENATE(#REF!,#REF!,#REF!,#REF!,#REF!,#REF!,#REF!)</f>
        <v>#REF!</v>
      </c>
      <c r="B2" s="14"/>
      <c r="C2" s="14"/>
      <c r="D2" s="14"/>
      <c r="E2" s="14"/>
      <c r="F2" s="14"/>
      <c r="G2" s="14"/>
      <c r="H2" s="14"/>
      <c r="I2" s="14"/>
      <c r="J2" s="15"/>
      <c r="K2" s="15"/>
      <c r="L2" s="15"/>
      <c r="M2" s="15"/>
    </row>
    <row r="3" customHeight="1" spans="1:13">
      <c r="A3" s="16" t="e">
        <f>#REF!&amp;#REF!</f>
        <v>#REF!</v>
      </c>
      <c r="M3" s="17" t="s">
        <v>168</v>
      </c>
    </row>
    <row r="4" s="10" customFormat="1" customHeight="1" spans="1:13">
      <c r="A4" s="18" t="s">
        <v>169</v>
      </c>
      <c r="B4" s="18" t="s">
        <v>1067</v>
      </c>
      <c r="C4" s="18" t="s">
        <v>312</v>
      </c>
      <c r="D4" s="18" t="s">
        <v>432</v>
      </c>
      <c r="E4" s="18" t="s">
        <v>1068</v>
      </c>
      <c r="F4" s="18" t="s">
        <v>1069</v>
      </c>
      <c r="G4" s="18" t="s">
        <v>237</v>
      </c>
      <c r="H4" s="18" t="s">
        <v>1070</v>
      </c>
      <c r="I4" s="19" t="s">
        <v>141</v>
      </c>
      <c r="J4" s="18" t="s">
        <v>142</v>
      </c>
      <c r="K4" s="18" t="s">
        <v>1071</v>
      </c>
      <c r="L4" s="18" t="s">
        <v>143</v>
      </c>
      <c r="M4" s="18" t="s">
        <v>240</v>
      </c>
    </row>
    <row r="5" customHeight="1" spans="1:13">
      <c r="A5" s="20"/>
      <c r="B5" s="21"/>
      <c r="C5" s="22"/>
      <c r="D5" s="22"/>
      <c r="E5" s="22"/>
      <c r="F5" s="22"/>
      <c r="G5" s="20"/>
      <c r="H5" s="23"/>
      <c r="I5" s="23"/>
      <c r="J5" s="23"/>
      <c r="K5" s="43"/>
      <c r="L5" s="23"/>
      <c r="M5" s="24"/>
    </row>
    <row r="6" customHeight="1" spans="1:13">
      <c r="A6" s="20"/>
      <c r="B6" s="21"/>
      <c r="C6" s="22"/>
      <c r="D6" s="22"/>
      <c r="E6" s="22"/>
      <c r="F6" s="20"/>
      <c r="G6" s="20"/>
      <c r="H6" s="23"/>
      <c r="I6" s="23"/>
      <c r="J6" s="23"/>
      <c r="K6" s="43"/>
      <c r="L6" s="23"/>
      <c r="M6" s="24"/>
    </row>
    <row r="7" customHeight="1" spans="1:13">
      <c r="A7" s="20"/>
      <c r="B7" s="21"/>
      <c r="C7" s="22"/>
      <c r="D7" s="22"/>
      <c r="E7" s="22"/>
      <c r="F7" s="20"/>
      <c r="G7" s="20"/>
      <c r="H7" s="23"/>
      <c r="I7" s="23"/>
      <c r="J7" s="23"/>
      <c r="K7" s="43"/>
      <c r="L7" s="23"/>
      <c r="M7" s="24"/>
    </row>
    <row r="8" customHeight="1" spans="1:13">
      <c r="A8" s="20"/>
      <c r="B8" s="21"/>
      <c r="C8" s="22"/>
      <c r="D8" s="22"/>
      <c r="E8" s="22"/>
      <c r="F8" s="20"/>
      <c r="G8" s="20"/>
      <c r="H8" s="23"/>
      <c r="I8" s="23"/>
      <c r="J8" s="23"/>
      <c r="K8" s="43"/>
      <c r="L8" s="23"/>
      <c r="M8" s="24"/>
    </row>
    <row r="9" customHeight="1" spans="1:13">
      <c r="A9" s="20"/>
      <c r="B9" s="21"/>
      <c r="C9" s="22"/>
      <c r="D9" s="22"/>
      <c r="E9" s="22"/>
      <c r="F9" s="20"/>
      <c r="G9" s="20"/>
      <c r="H9" s="23"/>
      <c r="I9" s="23"/>
      <c r="J9" s="23"/>
      <c r="K9" s="43"/>
      <c r="L9" s="23"/>
      <c r="M9" s="24"/>
    </row>
    <row r="10" customHeight="1" spans="1:13">
      <c r="A10" s="20"/>
      <c r="B10" s="21"/>
      <c r="C10" s="22"/>
      <c r="D10" s="22"/>
      <c r="E10" s="22"/>
      <c r="F10" s="20"/>
      <c r="G10" s="20"/>
      <c r="H10" s="23"/>
      <c r="I10" s="23"/>
      <c r="J10" s="23"/>
      <c r="K10" s="43"/>
      <c r="L10" s="23"/>
      <c r="M10" s="24"/>
    </row>
    <row r="11" customHeight="1" spans="1:13">
      <c r="A11" s="20"/>
      <c r="B11" s="21"/>
      <c r="C11" s="22"/>
      <c r="D11" s="22"/>
      <c r="E11" s="22"/>
      <c r="F11" s="20"/>
      <c r="G11" s="20"/>
      <c r="H11" s="23"/>
      <c r="I11" s="23"/>
      <c r="J11" s="23"/>
      <c r="K11" s="43"/>
      <c r="L11" s="23"/>
      <c r="M11" s="24"/>
    </row>
    <row r="12" customHeight="1" spans="1:13">
      <c r="A12" s="20"/>
      <c r="B12" s="21"/>
      <c r="C12" s="22"/>
      <c r="D12" s="22"/>
      <c r="E12" s="22"/>
      <c r="F12" s="20"/>
      <c r="G12" s="20"/>
      <c r="H12" s="23"/>
      <c r="I12" s="23"/>
      <c r="J12" s="23"/>
      <c r="K12" s="43"/>
      <c r="L12" s="23"/>
      <c r="M12" s="24"/>
    </row>
    <row r="13" customHeight="1" spans="1:13">
      <c r="A13" s="20"/>
      <c r="B13" s="21"/>
      <c r="C13" s="22"/>
      <c r="D13" s="22"/>
      <c r="E13" s="22"/>
      <c r="F13" s="20"/>
      <c r="G13" s="20"/>
      <c r="H13" s="23"/>
      <c r="I13" s="23"/>
      <c r="J13" s="23"/>
      <c r="K13" s="43"/>
      <c r="L13" s="23"/>
      <c r="M13" s="24"/>
    </row>
    <row r="14" customHeight="1" spans="1:13">
      <c r="A14" s="20"/>
      <c r="B14" s="21"/>
      <c r="C14" s="22"/>
      <c r="D14" s="22"/>
      <c r="E14" s="22"/>
      <c r="F14" s="20"/>
      <c r="G14" s="20"/>
      <c r="H14" s="23"/>
      <c r="I14" s="23"/>
      <c r="J14" s="23"/>
      <c r="K14" s="43"/>
      <c r="L14" s="23"/>
      <c r="M14" s="24"/>
    </row>
    <row r="15" customHeight="1" spans="1:13">
      <c r="A15" s="20"/>
      <c r="B15" s="21"/>
      <c r="C15" s="22"/>
      <c r="D15" s="22"/>
      <c r="E15" s="22"/>
      <c r="F15" s="20"/>
      <c r="G15" s="20"/>
      <c r="H15" s="23"/>
      <c r="I15" s="23"/>
      <c r="J15" s="23"/>
      <c r="K15" s="43"/>
      <c r="L15" s="23"/>
      <c r="M15" s="24"/>
    </row>
    <row r="16" customHeight="1" spans="1:13">
      <c r="A16" s="20"/>
      <c r="B16" s="21"/>
      <c r="C16" s="22"/>
      <c r="D16" s="22"/>
      <c r="E16" s="22"/>
      <c r="F16" s="20"/>
      <c r="G16" s="20"/>
      <c r="H16" s="23"/>
      <c r="I16" s="23"/>
      <c r="J16" s="23"/>
      <c r="K16" s="43"/>
      <c r="L16" s="23"/>
      <c r="M16" s="24"/>
    </row>
    <row r="17" customHeight="1" spans="1:13">
      <c r="A17" s="20"/>
      <c r="B17" s="21"/>
      <c r="C17" s="22"/>
      <c r="D17" s="22"/>
      <c r="E17" s="22"/>
      <c r="F17" s="20"/>
      <c r="G17" s="20"/>
      <c r="H17" s="23"/>
      <c r="I17" s="23"/>
      <c r="J17" s="23"/>
      <c r="K17" s="43"/>
      <c r="L17" s="23"/>
      <c r="M17" s="24"/>
    </row>
    <row r="18" customHeight="1" spans="1:13">
      <c r="A18" s="20"/>
      <c r="B18" s="21"/>
      <c r="C18" s="22"/>
      <c r="D18" s="22"/>
      <c r="E18" s="22"/>
      <c r="F18" s="20"/>
      <c r="G18" s="20"/>
      <c r="H18" s="23"/>
      <c r="I18" s="23"/>
      <c r="J18" s="23"/>
      <c r="K18" s="43"/>
      <c r="L18" s="23"/>
      <c r="M18" s="24"/>
    </row>
    <row r="19" customHeight="1" spans="1:13">
      <c r="A19" s="20"/>
      <c r="B19" s="21"/>
      <c r="C19" s="22"/>
      <c r="D19" s="22"/>
      <c r="E19" s="22"/>
      <c r="F19" s="20"/>
      <c r="G19" s="20"/>
      <c r="H19" s="23"/>
      <c r="I19" s="23"/>
      <c r="J19" s="23"/>
      <c r="K19" s="43"/>
      <c r="L19" s="23"/>
      <c r="M19" s="24"/>
    </row>
    <row r="20" customHeight="1" spans="1:13">
      <c r="A20" s="20"/>
      <c r="B20" s="21"/>
      <c r="C20" s="22"/>
      <c r="D20" s="22"/>
      <c r="E20" s="22"/>
      <c r="F20" s="20"/>
      <c r="G20" s="20"/>
      <c r="H20" s="23"/>
      <c r="I20" s="23"/>
      <c r="J20" s="23"/>
      <c r="K20" s="43"/>
      <c r="L20" s="23"/>
      <c r="M20" s="24"/>
    </row>
    <row r="21" customHeight="1" spans="1:13">
      <c r="A21" s="20"/>
      <c r="B21" s="21"/>
      <c r="C21" s="22"/>
      <c r="D21" s="22"/>
      <c r="E21" s="22"/>
      <c r="F21" s="20"/>
      <c r="G21" s="20"/>
      <c r="H21" s="23"/>
      <c r="I21" s="23"/>
      <c r="J21" s="23"/>
      <c r="K21" s="43"/>
      <c r="L21" s="23"/>
      <c r="M21" s="24"/>
    </row>
    <row r="22" customHeight="1" spans="1:13">
      <c r="A22" s="20"/>
      <c r="B22" s="21"/>
      <c r="C22" s="22"/>
      <c r="D22" s="22"/>
      <c r="E22" s="22"/>
      <c r="F22" s="20"/>
      <c r="G22" s="20"/>
      <c r="H22" s="23"/>
      <c r="I22" s="23"/>
      <c r="J22" s="23"/>
      <c r="K22" s="43"/>
      <c r="L22" s="23"/>
      <c r="M22" s="24"/>
    </row>
    <row r="23" customHeight="1" spans="1:13">
      <c r="A23" s="20"/>
      <c r="B23" s="21"/>
      <c r="C23" s="22"/>
      <c r="D23" s="22"/>
      <c r="E23" s="22"/>
      <c r="F23" s="20"/>
      <c r="G23" s="20"/>
      <c r="H23" s="23"/>
      <c r="I23" s="23"/>
      <c r="J23" s="23"/>
      <c r="K23" s="43"/>
      <c r="L23" s="23"/>
      <c r="M23" s="24"/>
    </row>
    <row r="24" customHeight="1" spans="1:13">
      <c r="A24" s="20"/>
      <c r="B24" s="21"/>
      <c r="C24" s="22"/>
      <c r="D24" s="22"/>
      <c r="E24" s="22"/>
      <c r="F24" s="20"/>
      <c r="G24" s="20"/>
      <c r="H24" s="23"/>
      <c r="I24" s="23"/>
      <c r="J24" s="23"/>
      <c r="K24" s="43"/>
      <c r="L24" s="23"/>
      <c r="M24" s="24"/>
    </row>
    <row r="25" customHeight="1" spans="1:13">
      <c r="A25" s="20"/>
      <c r="B25" s="21"/>
      <c r="C25" s="22"/>
      <c r="D25" s="22"/>
      <c r="E25" s="22"/>
      <c r="F25" s="20"/>
      <c r="G25" s="20"/>
      <c r="H25" s="23"/>
      <c r="I25" s="23"/>
      <c r="J25" s="23"/>
      <c r="K25" s="43"/>
      <c r="L25" s="23"/>
      <c r="M25" s="24"/>
    </row>
    <row r="26" customHeight="1" spans="1:13">
      <c r="A26" s="20"/>
      <c r="B26" s="21"/>
      <c r="C26" s="22"/>
      <c r="D26" s="22"/>
      <c r="E26" s="22"/>
      <c r="F26" s="20"/>
      <c r="G26" s="20"/>
      <c r="H26" s="23"/>
      <c r="I26" s="23"/>
      <c r="J26" s="23"/>
      <c r="K26" s="43"/>
      <c r="L26" s="23"/>
      <c r="M26" s="24"/>
    </row>
    <row r="27" customHeight="1" spans="1:13">
      <c r="A27" s="25" t="s">
        <v>1047</v>
      </c>
      <c r="B27" s="40"/>
      <c r="C27" s="22"/>
      <c r="D27" s="22"/>
      <c r="E27" s="22"/>
      <c r="F27" s="20"/>
      <c r="G27" s="20"/>
      <c r="H27" s="23"/>
      <c r="I27" s="23">
        <f ca="1">SUM(I5:上一行)</f>
        <v>0</v>
      </c>
      <c r="J27" s="23">
        <f ca="1">SUM(J5:上一行)</f>
        <v>0</v>
      </c>
      <c r="K27" s="23"/>
      <c r="L27" s="23">
        <f ca="1">SUM(L5:上一行)</f>
        <v>0</v>
      </c>
      <c r="M27" s="24"/>
    </row>
    <row r="28" customHeight="1" spans="1:10">
      <c r="A28" s="27" t="e">
        <f>#REF!&amp;#REF!</f>
        <v>#REF!</v>
      </c>
      <c r="J28" s="11" t="e">
        <f>"评估人员："&amp;#REF!</f>
        <v>#REF!</v>
      </c>
    </row>
    <row r="29" customHeight="1" spans="1:1">
      <c r="A29" s="27" t="e">
        <f>CONCATENATE(#REF!,#REF!,#REF!,#REF!,#REF!,#REF!,#REF!)</f>
        <v>#REF!</v>
      </c>
    </row>
  </sheetData>
  <mergeCells count="3">
    <mergeCell ref="A1:M1"/>
    <mergeCell ref="A2:M2"/>
    <mergeCell ref="A27:B27"/>
  </mergeCells>
  <dataValidations count="1">
    <dataValidation allowBlank="1" showInputMessage="1" showErrorMessage="1" prompt="①发生日期、到期日以合同为准；②利率类型：包括固定和浮动2种，如果固定请填写“固定”，如果是浮动的话，请填写“浮动**%）③年利率请紧精确到2位数。" sqref="A1:M1"/>
  </dataValidations>
  <printOptions horizontalCentered="1"/>
  <pageMargins left="0.35" right="0.35" top="0.79" bottom="0.79" header="0.94" footer="0.51"/>
  <pageSetup paperSize="9" fitToHeight="0" orientation="landscape" blackAndWhite="1" verticalDpi="600"/>
  <headerFooter alignWithMargins="0">
    <oddHeader>&amp;R&amp;"宋体,常规"表6-1
共&amp;N页，第&amp;P页</oddHeader>
  </headerFooter>
  <drawing r:id="rId2"/>
  <legacyDrawing r:id="rId3"/>
</worksheet>
</file>

<file path=docProps/app.xml><?xml version="1.0" encoding="utf-8"?>
<Properties xmlns="http://schemas.openxmlformats.org/officeDocument/2006/extended-properties" xmlns:vt="http://schemas.openxmlformats.org/officeDocument/2006/docPropsVTypes">
  <Company>天健兴业</Company>
  <Application>Microsoft Excel</Application>
  <HeadingPairs>
    <vt:vector size="2" baseType="variant">
      <vt:variant>
        <vt:lpstr>工作表</vt:lpstr>
      </vt:variant>
      <vt:variant>
        <vt:i4>107</vt:i4>
      </vt:variant>
    </vt:vector>
  </HeadingPairs>
  <TitlesOfParts>
    <vt:vector size="107" baseType="lpstr">
      <vt:lpstr>索引目录</vt:lpstr>
      <vt:lpstr>填表说明</vt:lpstr>
      <vt:lpstr>资产负债表</vt:lpstr>
      <vt:lpstr>汇总表</vt:lpstr>
      <vt:lpstr>分类汇总</vt:lpstr>
      <vt:lpstr>流动汇总</vt:lpstr>
      <vt:lpstr>货币资金汇总</vt:lpstr>
      <vt:lpstr>现金</vt:lpstr>
      <vt:lpstr>银行存款</vt:lpstr>
      <vt:lpstr>其他货币资金</vt:lpstr>
      <vt:lpstr>交易性金融资产汇总</vt:lpstr>
      <vt:lpstr>交易性-股票</vt:lpstr>
      <vt:lpstr>交易性-债券</vt:lpstr>
      <vt:lpstr>交易性-基金</vt:lpstr>
      <vt:lpstr>应收票据</vt:lpstr>
      <vt:lpstr>应收账款</vt:lpstr>
      <vt:lpstr>预付款项</vt:lpstr>
      <vt:lpstr>应收利息</vt:lpstr>
      <vt:lpstr>应收股利（利润）</vt:lpstr>
      <vt:lpstr>其他应收款</vt:lpstr>
      <vt:lpstr>存货汇总</vt:lpstr>
      <vt:lpstr>材料采购（在途物资）</vt:lpstr>
      <vt:lpstr>原材料</vt:lpstr>
      <vt:lpstr>在库周转材料</vt:lpstr>
      <vt:lpstr>委托加工物资</vt:lpstr>
      <vt:lpstr>产成品（库存商品）</vt:lpstr>
      <vt:lpstr>在产品（自制半成品）</vt:lpstr>
      <vt:lpstr>在产品（开发成本）</vt:lpstr>
      <vt:lpstr>发出商品</vt:lpstr>
      <vt:lpstr>汇总</vt:lpstr>
      <vt:lpstr>在用周转材料汇总</vt:lpstr>
      <vt:lpstr>在用周转材料一批</vt:lpstr>
      <vt:lpstr>在用周转材料二批</vt:lpstr>
      <vt:lpstr>在用周转材料三批</vt:lpstr>
      <vt:lpstr>在用周转材料四批</vt:lpstr>
      <vt:lpstr>一年到期非流动资产</vt:lpstr>
      <vt:lpstr>其他流动资产</vt:lpstr>
      <vt:lpstr>非流动资产汇总</vt:lpstr>
      <vt:lpstr>可供出售金融资产汇总</vt:lpstr>
      <vt:lpstr>可出售-股票</vt:lpstr>
      <vt:lpstr>可出售-债券</vt:lpstr>
      <vt:lpstr>可出售-其他</vt:lpstr>
      <vt:lpstr>持有到期投资</vt:lpstr>
      <vt:lpstr>长期应收</vt:lpstr>
      <vt:lpstr>股权投资</vt:lpstr>
      <vt:lpstr>投资性房地产汇总</vt:lpstr>
      <vt:lpstr>投资性房地产-房屋（成本计量）</vt:lpstr>
      <vt:lpstr>投资性房地产-房屋（公允计量）</vt:lpstr>
      <vt:lpstr>投资性地产-土地（成本计量）</vt:lpstr>
      <vt:lpstr>投资性地产-土地（公允计量）</vt:lpstr>
      <vt:lpstr>固定资产汇总</vt:lpstr>
      <vt:lpstr>房屋建筑物</vt:lpstr>
      <vt:lpstr>构筑物</vt:lpstr>
      <vt:lpstr>管道沟槽</vt:lpstr>
      <vt:lpstr>井巷工程</vt:lpstr>
      <vt:lpstr>评估汇总</vt:lpstr>
      <vt:lpstr>设备</vt:lpstr>
      <vt:lpstr>蓄电池明细表（更新）</vt:lpstr>
      <vt:lpstr>设备三批</vt:lpstr>
      <vt:lpstr>设备四批</vt:lpstr>
      <vt:lpstr>车辆</vt:lpstr>
      <vt:lpstr>土地</vt:lpstr>
      <vt:lpstr>在建工程汇总</vt:lpstr>
      <vt:lpstr>在建-土建</vt:lpstr>
      <vt:lpstr>在建-矿建</vt:lpstr>
      <vt:lpstr>在建-设备</vt:lpstr>
      <vt:lpstr>在建-待摊</vt:lpstr>
      <vt:lpstr>工程物资汇总</vt:lpstr>
      <vt:lpstr>工程物资一批</vt:lpstr>
      <vt:lpstr>工程物资二批</vt:lpstr>
      <vt:lpstr>工程物资三批</vt:lpstr>
      <vt:lpstr>工程物资四批</vt:lpstr>
      <vt:lpstr>固定资产清理</vt:lpstr>
      <vt:lpstr>生产性生物资产</vt:lpstr>
      <vt:lpstr>油气资产</vt:lpstr>
      <vt:lpstr>无形资产汇总</vt:lpstr>
      <vt:lpstr>无形-土地</vt:lpstr>
      <vt:lpstr>无形-矿业权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应付票据</vt:lpstr>
      <vt:lpstr>应付账款</vt:lpstr>
      <vt:lpstr>预收款项</vt:lpstr>
      <vt:lpstr>职工薪酬</vt:lpstr>
      <vt:lpstr>应交税费</vt:lpstr>
      <vt:lpstr>应付利息</vt:lpstr>
      <vt:lpstr>应付股利（利润）</vt:lpstr>
      <vt:lpstr>其他应付款</vt:lpstr>
      <vt:lpstr>一年到期非流动负债</vt:lpstr>
      <vt:lpstr>其他流动负债</vt:lpstr>
      <vt:lpstr>非流动负债汇总 </vt:lpstr>
      <vt:lpstr>长期借款</vt:lpstr>
      <vt:lpstr>应付债券</vt:lpstr>
      <vt:lpstr>长期应付款</vt:lpstr>
      <vt:lpstr>专项应付款</vt:lpstr>
      <vt:lpstr>预计负债</vt:lpstr>
      <vt:lpstr>递延所得税负债</vt:lpstr>
      <vt:lpstr>其他非流动负债</vt:lpstr>
      <vt:lpstr>temp</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资产评估明细表2014版</dc:title>
  <dc:creator>丰廷隆</dc:creator>
  <cp:lastModifiedBy>王新宁</cp:lastModifiedBy>
  <dcterms:created xsi:type="dcterms:W3CDTF">1999-04-07T08:44:00Z</dcterms:created>
  <cp:lastPrinted>2021-04-15T08:12:00Z</cp:lastPrinted>
  <dcterms:modified xsi:type="dcterms:W3CDTF">2026-05-19T02:34:10Z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KSOReadingLayout">
    <vt:bool>true</vt:bool>
  </property>
  <property fmtid="{D5CDD505-2E9C-101B-9397-08002B2CF9AE}" pid="4" name="ICV">
    <vt:lpwstr>975F8426B71B475FAD92292344B242EE_13</vt:lpwstr>
  </property>
</Properties>
</file>